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kolina\Documents\PLAN - GRAD\2025\"/>
    </mc:Choice>
  </mc:AlternateContent>
  <xr:revisionPtr revIDLastSave="0" documentId="13_ncr:1_{EFF77EBE-32DF-4254-93CF-7C0BC439824C}" xr6:coauthVersionLast="47" xr6:coauthVersionMax="47" xr10:uidLastSave="{00000000-0000-0000-0000-000000000000}"/>
  <bookViews>
    <workbookView xWindow="-108" yWindow="-108" windowWidth="30936" windowHeight="16776" activeTab="1" xr2:uid="{C625F9A1-F32B-453A-96E1-3619482BCB85}"/>
  </bookViews>
  <sheets>
    <sheet name="Naslovna strana" sheetId="5" r:id="rId1"/>
    <sheet name="Opći dio" sheetId="6" r:id="rId2"/>
    <sheet name="Ekonomska klasifikacija" sheetId="1" r:id="rId3"/>
    <sheet name="Izvori financiranja" sheetId="2" r:id="rId4"/>
    <sheet name="Rashodi prema funkcijskoj kl." sheetId="7" r:id="rId5"/>
    <sheet name="Posebni dio" sheetId="4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6" l="1"/>
  <c r="F7" i="7"/>
  <c r="E7" i="7"/>
  <c r="C7" i="7"/>
  <c r="C6" i="7" s="1"/>
  <c r="D7" i="7"/>
  <c r="B7" i="7"/>
  <c r="D8" i="7"/>
  <c r="D6" i="7" s="1"/>
  <c r="C8" i="7"/>
  <c r="F8" i="7" s="1"/>
  <c r="B8" i="7"/>
  <c r="E6" i="7"/>
  <c r="B6" i="7"/>
  <c r="E8" i="7" l="1"/>
  <c r="F6" i="7"/>
  <c r="G32" i="2" l="1"/>
  <c r="G33" i="2"/>
  <c r="G34" i="2"/>
  <c r="G35" i="2"/>
  <c r="G36" i="2"/>
  <c r="G37" i="2"/>
  <c r="G23" i="2"/>
  <c r="G28" i="2"/>
  <c r="G29" i="2"/>
  <c r="G30" i="2"/>
  <c r="G31" i="2"/>
  <c r="G22" i="2"/>
  <c r="F33" i="2"/>
  <c r="F34" i="2"/>
  <c r="F35" i="2"/>
  <c r="F28" i="2"/>
  <c r="F29" i="2"/>
  <c r="F30" i="2"/>
  <c r="F31" i="2"/>
  <c r="F32" i="2"/>
  <c r="F23" i="2"/>
  <c r="F22" i="2"/>
  <c r="G20" i="2"/>
  <c r="G19" i="2"/>
  <c r="G18" i="2"/>
  <c r="G17" i="2"/>
  <c r="G16" i="2"/>
  <c r="G13" i="2"/>
  <c r="G14" i="2"/>
  <c r="G15" i="2"/>
  <c r="G11" i="2"/>
  <c r="G12" i="2"/>
  <c r="G6" i="2"/>
  <c r="G5" i="2"/>
  <c r="F16" i="2"/>
  <c r="F17" i="2"/>
  <c r="F18" i="2"/>
  <c r="F15" i="2"/>
  <c r="F14" i="2"/>
  <c r="F13" i="2"/>
  <c r="F12" i="2"/>
  <c r="F9" i="2"/>
  <c r="F10" i="2"/>
  <c r="F11" i="2"/>
  <c r="F6" i="2"/>
  <c r="F5" i="2"/>
  <c r="E21" i="2"/>
  <c r="E13" i="2"/>
  <c r="D19" i="2"/>
  <c r="D21" i="2" s="1"/>
  <c r="C19" i="2"/>
  <c r="C21" i="2"/>
  <c r="B21" i="2"/>
  <c r="C13" i="2"/>
  <c r="D13" i="2"/>
  <c r="B13" i="2"/>
  <c r="F25" i="6"/>
  <c r="G10" i="6"/>
  <c r="G11" i="6"/>
  <c r="G12" i="6"/>
  <c r="G5" i="1"/>
  <c r="D5" i="1"/>
  <c r="C5" i="1"/>
  <c r="G9" i="6"/>
  <c r="F5" i="1"/>
  <c r="F12" i="6"/>
  <c r="F11" i="6"/>
  <c r="F10" i="6"/>
  <c r="E11" i="6"/>
  <c r="E9" i="6"/>
  <c r="C9" i="6"/>
  <c r="E10" i="6"/>
  <c r="D30" i="1"/>
  <c r="C30" i="1"/>
  <c r="F9" i="6" l="1"/>
  <c r="G20" i="1" l="1"/>
  <c r="G21" i="1"/>
  <c r="F20" i="1"/>
  <c r="F21" i="1"/>
  <c r="C19" i="1"/>
  <c r="C18" i="1" s="1"/>
  <c r="D19" i="1"/>
  <c r="D18" i="1" s="1"/>
  <c r="E19" i="1"/>
  <c r="E18" i="1" s="1"/>
  <c r="B19" i="1"/>
  <c r="B18" i="1" s="1"/>
  <c r="B5" i="1" l="1"/>
  <c r="B30" i="1"/>
  <c r="E30" i="1"/>
  <c r="E5" i="1"/>
  <c r="F18" i="1"/>
  <c r="F19" i="1"/>
  <c r="G18" i="1"/>
  <c r="G19" i="1"/>
  <c r="E12" i="6" l="1"/>
  <c r="D12" i="6"/>
  <c r="C12" i="6"/>
  <c r="D11" i="6"/>
  <c r="C11" i="6"/>
  <c r="C10" i="6"/>
  <c r="C13" i="6" s="1"/>
  <c r="E20" i="6"/>
  <c r="G20" i="6" s="1"/>
  <c r="D20" i="6"/>
  <c r="C20" i="6"/>
  <c r="G19" i="6"/>
  <c r="F19" i="6"/>
  <c r="G18" i="6"/>
  <c r="F18" i="6"/>
  <c r="D10" i="6"/>
  <c r="E13" i="6" l="1"/>
  <c r="D13" i="6"/>
  <c r="D28" i="6" s="1"/>
  <c r="C28" i="6"/>
  <c r="F20" i="6"/>
  <c r="F13" i="6" l="1"/>
  <c r="G13" i="6"/>
  <c r="E28" i="6"/>
  <c r="F28" i="6" l="1"/>
</calcChain>
</file>

<file path=xl/sharedStrings.xml><?xml version="1.0" encoding="utf-8"?>
<sst xmlns="http://schemas.openxmlformats.org/spreadsheetml/2006/main" count="358" uniqueCount="162">
  <si>
    <t>Oznaka</t>
  </si>
  <si>
    <t>Izvršenje 1.-12.2024 (1)</t>
  </si>
  <si>
    <t>Izvorni plan 2025 (2.)</t>
  </si>
  <si>
    <t>Tekući plan 2025(3.)</t>
  </si>
  <si>
    <t>Izvršenje 1.-12.2025. (4.)</t>
  </si>
  <si>
    <t>Indeks 4./1. (5.)</t>
  </si>
  <si>
    <t>Indeks 4./3. (6.)</t>
  </si>
  <si>
    <t>A. RAČUN PRIHODA I RASHODA</t>
  </si>
  <si>
    <t>6 Prihodi poslovanja</t>
  </si>
  <si>
    <t>63 Pomoći iz inozemstva (darovnice) i od subjekata unutar opće države</t>
  </si>
  <si>
    <t>634 Ostale pomoći unutar opće države</t>
  </si>
  <si>
    <t>6341 Ostale tekuće pomoći unutar opće države</t>
  </si>
  <si>
    <t>636 Tekuće pomoći pror.koris. iz proračuna koji im nije nadležan</t>
  </si>
  <si>
    <t>6361 Tekuće pomoći pror.korisnika iz proračuna koji im nije nadležan</t>
  </si>
  <si>
    <t>6362 Kapitalne pomoći prorač. korisnika iz proračuna koji im nije nadležan</t>
  </si>
  <si>
    <t>64 Prihodi od imovine</t>
  </si>
  <si>
    <t>641 Prihodi od financijske imovine</t>
  </si>
  <si>
    <t>6413 Kamate na oročena sredstva i depozite po viđenju</t>
  </si>
  <si>
    <t>65 Prihodi od upravnih administrativnih pristojbi, pristojbi po posebnim propisima i naknada</t>
  </si>
  <si>
    <t>652 Prihodi po posebnim propisima</t>
  </si>
  <si>
    <t>6526 Ostali nespomenuti prihodi</t>
  </si>
  <si>
    <t>68 Kazne, upravne mjere i ostali prihodi</t>
  </si>
  <si>
    <t>683 Ostali prihodi</t>
  </si>
  <si>
    <t>6831 Ostali prihodi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</si>
  <si>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</si>
  <si>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</si>
  <si>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</si>
  <si>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</si>
  <si>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</si>
  <si>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3 Rashodi poslovanja</t>
  </si>
  <si>
    <t>31 Rashodi za zaposlene</t>
  </si>
  <si>
    <t>311 Plaće</t>
  </si>
  <si>
    <t>3111 Plaće za redovan rad</t>
  </si>
  <si>
    <t>312 Ostali rashodi za zaposlene</t>
  </si>
  <si>
    <t>3121 Ostali rashodi za zaposlene</t>
  </si>
  <si>
    <t>313 Doprinosi na plaće</t>
  </si>
  <si>
    <t>3132 Doprinos za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</si>
  <si>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</si>
  <si>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</si>
  <si>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</si>
  <si>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</si>
  <si>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</si>
  <si>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</si>
  <si>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</si>
  <si>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</si>
  <si>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</si>
  <si>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</si>
  <si>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</si>
  <si>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</si>
  <si>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</si>
  <si>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</si>
  <si>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</si>
  <si>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</si>
  <si>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</si>
  <si>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</si>
  <si>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</si>
  <si>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</si>
  <si>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</si>
  <si>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</si>
  <si>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</si>
  <si>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</si>
  <si>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</si>
  <si>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</si>
  <si>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</si>
  <si>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</si>
  <si>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</si>
  <si>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</si>
  <si>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</si>
  <si>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</si>
  <si>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</si>
  <si>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</si>
  <si>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</si>
  <si>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</si>
  <si>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</si>
  <si>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</si>
  <si>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</si>
  <si>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</si>
  <si>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</si>
  <si>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4225 Instrumenti, uređaji i strojevi</t>
  </si>
  <si>
    <t>424 Knjige, umjetnička djela i ostale izložbene vrijednosti</t>
  </si>
  <si>
    <t>4241 Knjige u knjižnicama</t>
  </si>
  <si>
    <t>SVEUKUPNO RASHODI</t>
  </si>
  <si>
    <t>Izvor: 99 Višak/manjak prihoda proračunskih korisnika</t>
  </si>
  <si>
    <t>Izvor: 9 Višak/manjak prihoda</t>
  </si>
  <si>
    <t>Izvor: 65 Donacije i ostali namjenski prihodi proračunskih korisnika</t>
  </si>
  <si>
    <t>Izvor: 6 Donacije</t>
  </si>
  <si>
    <t>Izvor: 59 Pomoći iz državnog proračuna za plaće te ostale rashode za zaposlene</t>
  </si>
  <si>
    <t>Izvor: 54 EU fondovi-pomoći</t>
  </si>
  <si>
    <t>Izvor: 52 Namjenske tekuće pomoći</t>
  </si>
  <si>
    <t>Izvor: 5 Pomoći</t>
  </si>
  <si>
    <t>Izvor: 41 Potpore za decentralizirane izdatke</t>
  </si>
  <si>
    <t>Izvor: 4 Prihodi za posebne namjene</t>
  </si>
  <si>
    <t>Izvor: 3 Vlastiti prihodi</t>
  </si>
  <si>
    <t>Izvor: 29 Višak / manjak prihoda proračunskih korisnika</t>
  </si>
  <si>
    <t>Izvor: 22 Višak/manjak prihoda</t>
  </si>
  <si>
    <t>Izvor: 2 Višak/manjak prihoda</t>
  </si>
  <si>
    <t>Izvor: 11 Opći prihodi i primici</t>
  </si>
  <si>
    <t>Izvor: 1 Opći prihodi i primici</t>
  </si>
  <si>
    <t>Izvor: 35 Vlastiti prihodi proračunskih korisnika</t>
  </si>
  <si>
    <t>Razdjel: 8 UPRAVNI ODJEL ZA OBRAZOVANJE, ŠPORT, SOCIJALNU SKRB I CIVILNO DRUŠTVO</t>
  </si>
  <si>
    <t>1019056 GRAD DUBROVNIK</t>
  </si>
  <si>
    <t>SVEUKUPNO</t>
  </si>
  <si>
    <t>Ostvarenje (4.)</t>
  </si>
  <si>
    <t>Tekući plan (3.)</t>
  </si>
  <si>
    <t>Izvorni plan (2.)</t>
  </si>
  <si>
    <t>Ostvarenje preth. god. (1)</t>
  </si>
  <si>
    <t>II. POSEBNI DIO KONSOLIDIRANOG PRORAČUNA za razdoblje od 01.01.2025. do 31.12.2025.</t>
  </si>
  <si>
    <t>18056002 ŠKOLSKA OPREMA</t>
  </si>
  <si>
    <t>18055043 PREHRANA ZA UČENIKE U OSNOVNIM ŠKOLAMA</t>
  </si>
  <si>
    <t>18055040 SHEMA ŠKOLSKOG VOĆA</t>
  </si>
  <si>
    <t>18055039 NABAVA ŠKOLSKIH UDŽBENIKA</t>
  </si>
  <si>
    <t>18055036 ASISTENT U NASTAVI</t>
  </si>
  <si>
    <t>18055023 STRUČNO RAZVOJNE SLUŽBE</t>
  </si>
  <si>
    <t>18055021 TEKUĆE I INVESTICIJSKO ODRŽAVANJE IZNAD MINIMALNOG STANDARDA</t>
  </si>
  <si>
    <t>18055006 PRODUŽENI BORAVAK</t>
  </si>
  <si>
    <t>18055002 OSTALI PROJEKTI U OSNOVNOM ŠKOLSTVU</t>
  </si>
  <si>
    <t>18054004 REDOVNA DJELATNOST OSNOVNOG OBRAZOVANJA</t>
  </si>
  <si>
    <t>18054001 MATERIJALNI I FINANCIJSKI RASHODI</t>
  </si>
  <si>
    <t>PRIHODI I RASHODI PREMA IZVORIMA FINANCIRANJA</t>
  </si>
  <si>
    <t>PRIHODI I RASHODI PREMA EKONOMSKOJ KLASIFIKACIJI</t>
  </si>
  <si>
    <t>I. OPĆI DIO</t>
  </si>
  <si>
    <t>Konto</t>
  </si>
  <si>
    <t>Naziv</t>
  </si>
  <si>
    <t>IZVRŠENJE 01.-12.2024.</t>
  </si>
  <si>
    <t>5=4/2*100</t>
  </si>
  <si>
    <t>6=4/3*100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</si>
  <si>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</si>
  <si>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</si>
  <si>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</si>
  <si>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</si>
  <si>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</si>
  <si>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B. RAČUN FINANCIRANJA</t>
  </si>
  <si>
    <t>PRIMICI OD FINANANCIJSKE IMOVINE I ZADUŽIVANJA</t>
  </si>
  <si>
    <t>IZDACI ZA FINANCIJSKU IMOVINU I OTPLATE ZAJMOVA</t>
  </si>
  <si>
    <t>NETO FINANCIRANJE</t>
  </si>
  <si>
    <t>C. RASPOLOŽIVA SREDSTVA IZ PREDHODNE GODINE</t>
  </si>
  <si>
    <t>VIŠAK/MANJAK PRIHODA IZ PREDHODNE GODINE</t>
  </si>
  <si>
    <t>VIŠAK / MANJAK + NETO FINANCIRANJE+MANJAK PRIHODA IZ PREDHODNE GODINE</t>
  </si>
  <si>
    <t>IZVORNI PLAN</t>
  </si>
  <si>
    <t>IZVRŠENJE 01.-12.2025.</t>
  </si>
  <si>
    <t>Indeks 
25/24</t>
  </si>
  <si>
    <t xml:space="preserve">Indeks 
2025/Plan </t>
  </si>
  <si>
    <t>OSNOVNA ŠKOLA ANTUNA MASLE - ORAŠAC</t>
  </si>
  <si>
    <t>GODIŠNJI IZVJEŠTAJ O IZVRŠENJU FINANCIJSKOG PLANA ZA 2025.G.</t>
  </si>
  <si>
    <t>Ožujak 2025. g.</t>
  </si>
  <si>
    <t xml:space="preserve">      671 Prihodi iz nadležnog proračuna za financiranje redovne djelatnosti    pror.korisnika</t>
  </si>
  <si>
    <t xml:space="preserve">      6711 Prihodi iz nadležnog proračuna za financiranje rashoda poslovanja</t>
  </si>
  <si>
    <t xml:space="preserve">      6712 Prihodi iz nadležnog proračuna za financiranje ras.za nabavu nefin. imovine</t>
  </si>
  <si>
    <t>67 Prihodi iz nadležnog proračuna</t>
  </si>
  <si>
    <t>922 Višak prihoda</t>
  </si>
  <si>
    <t>GODIŠNJI IZVJEŠTAJ O IZVRŠENJU FINANCIJSKOG PLANA OSNOVNE ŠKOLE ANTUNA MASLE - ORAŠAC</t>
  </si>
  <si>
    <t>ZA 2025. GODINU</t>
  </si>
  <si>
    <t>IZVJEŠTAJ O RASHODIMA PREMA FUNKCIJSKOJ KLASIFIKACIJI</t>
  </si>
  <si>
    <t>BROJČANA OZNAKA I NAZIV</t>
  </si>
  <si>
    <t xml:space="preserve"> IZVRŠENJE 
1.1.2024. - 31.12.2024.</t>
  </si>
  <si>
    <t>IZVORNI PLAN ILI REBALANS 2025.</t>
  </si>
  <si>
    <t xml:space="preserve"> IZVRŠENJE 
1.1.2025.-31.12.2025.</t>
  </si>
  <si>
    <t>INDEKS</t>
  </si>
  <si>
    <t>INDEKS**</t>
  </si>
  <si>
    <t>UKUPNO RASHODI</t>
  </si>
  <si>
    <t>09 Obrazovanje</t>
  </si>
  <si>
    <t>091 Predškolsko i osnovno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</si>
</sst>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7"/>
      <color theme="1"/>
      <name val="Verdana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0000FF"/>
      <name val="Calibri"/>
      <family val="2"/>
      <charset val="238"/>
    </font>
    <font>
      <sz val="10"/>
      <name val="Arial"/>
      <charset val="238"/>
    </font>
    <font>
      <b/>
      <sz val="14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4"/>
      <color indexed="8"/>
      <name val="Aptos Narrow"/>
      <family val="2"/>
      <charset val="238"/>
      <scheme val="minor"/>
    </font>
    <font>
      <sz val="10"/>
      <color indexed="8"/>
      <name val="Aptos Narrow"/>
      <family val="2"/>
      <charset val="238"/>
      <scheme val="minor"/>
    </font>
    <font>
      <b/>
      <sz val="10"/>
      <color indexed="8"/>
      <name val="Aptos Narrow"/>
      <family val="2"/>
      <charset val="238"/>
      <scheme val="minor"/>
    </font>
    <font>
      <sz val="10"/>
      <name val="Geneva"/>
      <charset val="238"/>
    </font>
    <font>
      <b/>
      <sz val="10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indexed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2"/>
      <color indexed="8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0" fontId="28" fillId="0" borderId="0"/>
    <xf numFmtId="0" fontId="32" fillId="0" borderId="0"/>
    <xf numFmtId="0" fontId="1" fillId="0" borderId="0"/>
  </cellStyleXfs>
  <cellXfs count="95">
    <xf numFmtId="0" fontId="0" fillId="0" borderId="0" xfId="0"/>
    <xf numFmtId="0" fontId="18" fillId="0" borderId="0" xfId="0" applyFont="1" applyAlignment="1">
      <alignment horizontal="left" indent="1"/>
    </xf>
    <xf numFmtId="4" fontId="19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4" fontId="19" fillId="34" borderId="11" xfId="0" applyNumberFormat="1" applyFont="1" applyFill="1" applyBorder="1" applyAlignment="1">
      <alignment horizontal="right" wrapText="1" indent="1"/>
    </xf>
    <xf numFmtId="0" fontId="19" fillId="34" borderId="11" xfId="0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left" wrapText="1" indent="1"/>
    </xf>
    <xf numFmtId="4" fontId="19" fillId="33" borderId="11" xfId="0" applyNumberFormat="1" applyFont="1" applyFill="1" applyBorder="1" applyAlignment="1">
      <alignment horizontal="left" wrapText="1" indent="1"/>
    </xf>
    <xf numFmtId="0" fontId="19" fillId="33" borderId="11" xfId="0" applyFont="1" applyFill="1" applyBorder="1" applyAlignment="1">
      <alignment horizontal="left" wrapText="1" indent="2"/>
    </xf>
    <xf numFmtId="0" fontId="19" fillId="34" borderId="11" xfId="0" applyFont="1" applyFill="1" applyBorder="1" applyAlignment="1">
      <alignment horizontal="left" wrapText="1" indent="1"/>
    </xf>
    <xf numFmtId="0" fontId="20" fillId="0" borderId="0" xfId="0" applyFont="1" applyAlignment="1">
      <alignment horizontal="left" indent="1"/>
    </xf>
    <xf numFmtId="0" fontId="21" fillId="0" borderId="10" xfId="0" applyFont="1" applyBorder="1" applyAlignment="1">
      <alignment horizontal="center" vertical="center" wrapText="1" indent="1"/>
    </xf>
    <xf numFmtId="0" fontId="19" fillId="33" borderId="11" xfId="0" applyFont="1" applyFill="1" applyBorder="1" applyAlignment="1">
      <alignment horizontal="left" wrapText="1" indent="4"/>
    </xf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23" fillId="33" borderId="11" xfId="0" applyFont="1" applyFill="1" applyBorder="1" applyAlignment="1">
      <alignment horizontal="left" wrapText="1" indent="2"/>
    </xf>
    <xf numFmtId="4" fontId="23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left" wrapText="1" indent="5"/>
    </xf>
    <xf numFmtId="0" fontId="19" fillId="33" borderId="11" xfId="0" applyFont="1" applyFill="1" applyBorder="1" applyAlignment="1">
      <alignment horizontal="left" wrapText="1" indent="6"/>
    </xf>
    <xf numFmtId="0" fontId="23" fillId="33" borderId="11" xfId="0" applyFont="1" applyFill="1" applyBorder="1" applyAlignment="1">
      <alignment horizontal="left" wrapText="1" indent="3"/>
    </xf>
    <xf numFmtId="0" fontId="27" fillId="0" borderId="0" xfId="43" applyFont="1"/>
    <xf numFmtId="0" fontId="25" fillId="0" borderId="0" xfId="43" applyFont="1" applyAlignment="1">
      <alignment horizontal="center" vertical="center" wrapText="1"/>
    </xf>
    <xf numFmtId="0" fontId="29" fillId="0" borderId="0" xfId="44" applyFont="1" applyAlignment="1">
      <alignment horizontal="left" wrapText="1"/>
    </xf>
    <xf numFmtId="3" fontId="30" fillId="0" borderId="0" xfId="44" applyNumberFormat="1" applyFont="1"/>
    <xf numFmtId="0" fontId="31" fillId="0" borderId="13" xfId="44" quotePrefix="1" applyFont="1" applyBorder="1" applyAlignment="1">
      <alignment horizontal="center" vertical="center" wrapText="1"/>
    </xf>
    <xf numFmtId="4" fontId="33" fillId="0" borderId="14" xfId="45" applyNumberFormat="1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 indent="1"/>
    </xf>
    <xf numFmtId="0" fontId="35" fillId="0" borderId="0" xfId="43" applyFont="1"/>
    <xf numFmtId="0" fontId="36" fillId="0" borderId="0" xfId="43" applyFont="1"/>
    <xf numFmtId="0" fontId="30" fillId="0" borderId="13" xfId="44" quotePrefix="1" applyFont="1" applyBorder="1" applyAlignment="1">
      <alignment horizontal="center" vertical="center" wrapText="1"/>
    </xf>
    <xf numFmtId="3" fontId="35" fillId="0" borderId="14" xfId="45" applyNumberFormat="1" applyFont="1" applyBorder="1" applyAlignment="1">
      <alignment horizontal="center" vertical="center" wrapText="1"/>
    </xf>
    <xf numFmtId="4" fontId="37" fillId="0" borderId="14" xfId="45" applyNumberFormat="1" applyFont="1" applyBorder="1" applyAlignment="1">
      <alignment horizontal="center" vertical="center" wrapText="1"/>
    </xf>
    <xf numFmtId="0" fontId="31" fillId="0" borderId="13" xfId="44" quotePrefix="1" applyFont="1" applyBorder="1" applyAlignment="1">
      <alignment horizontal="left" wrapText="1"/>
    </xf>
    <xf numFmtId="4" fontId="31" fillId="0" borderId="14" xfId="44" applyNumberFormat="1" applyFont="1" applyBorder="1" applyAlignment="1">
      <alignment horizontal="right"/>
    </xf>
    <xf numFmtId="3" fontId="35" fillId="0" borderId="0" xfId="43" applyNumberFormat="1" applyFont="1"/>
    <xf numFmtId="4" fontId="35" fillId="0" borderId="0" xfId="43" applyNumberFormat="1" applyFont="1" applyAlignment="1">
      <alignment vertical="center"/>
    </xf>
    <xf numFmtId="4" fontId="31" fillId="0" borderId="14" xfId="44" applyNumberFormat="1" applyFont="1" applyBorder="1" applyAlignment="1">
      <alignment horizontal="right" vertical="center" wrapText="1"/>
    </xf>
    <xf numFmtId="4" fontId="31" fillId="0" borderId="14" xfId="44" applyNumberFormat="1" applyFont="1" applyBorder="1" applyAlignment="1">
      <alignment horizontal="right" wrapText="1"/>
    </xf>
    <xf numFmtId="2" fontId="31" fillId="0" borderId="14" xfId="42" applyNumberFormat="1" applyFont="1" applyFill="1" applyBorder="1" applyAlignment="1" applyProtection="1">
      <alignment horizontal="right" vertical="center"/>
    </xf>
    <xf numFmtId="0" fontId="31" fillId="0" borderId="0" xfId="44" quotePrefix="1" applyFont="1" applyAlignment="1">
      <alignment horizontal="left" wrapText="1"/>
    </xf>
    <xf numFmtId="3" fontId="27" fillId="0" borderId="0" xfId="43" applyNumberFormat="1" applyFont="1"/>
    <xf numFmtId="0" fontId="31" fillId="0" borderId="15" xfId="44" quotePrefix="1" applyFont="1" applyBorder="1" applyAlignment="1">
      <alignment horizontal="left" wrapText="1"/>
    </xf>
    <xf numFmtId="3" fontId="31" fillId="0" borderId="14" xfId="44" applyNumberFormat="1" applyFont="1" applyBorder="1" applyAlignment="1">
      <alignment horizontal="right" vertical="center" wrapText="1"/>
    </xf>
    <xf numFmtId="9" fontId="31" fillId="0" borderId="14" xfId="42" applyFont="1" applyFill="1" applyBorder="1" applyAlignment="1" applyProtection="1">
      <alignment horizontal="center" vertical="center"/>
    </xf>
    <xf numFmtId="0" fontId="38" fillId="0" borderId="0" xfId="44" quotePrefix="1" applyFont="1" applyAlignment="1">
      <alignment horizontal="left" wrapText="1"/>
    </xf>
    <xf numFmtId="3" fontId="38" fillId="0" borderId="0" xfId="44" applyNumberFormat="1" applyFont="1" applyAlignment="1">
      <alignment horizontal="right" wrapText="1"/>
    </xf>
    <xf numFmtId="4" fontId="38" fillId="0" borderId="0" xfId="44" applyNumberFormat="1" applyFont="1" applyAlignment="1">
      <alignment horizontal="center" wrapText="1"/>
    </xf>
    <xf numFmtId="4" fontId="30" fillId="0" borderId="0" xfId="44" applyNumberFormat="1" applyFont="1" applyAlignment="1">
      <alignment horizontal="center"/>
    </xf>
    <xf numFmtId="0" fontId="31" fillId="0" borderId="13" xfId="44" quotePrefix="1" applyFont="1" applyBorder="1" applyAlignment="1">
      <alignment horizontal="left" vertical="center" wrapText="1"/>
    </xf>
    <xf numFmtId="4" fontId="33" fillId="0" borderId="13" xfId="44" quotePrefix="1" applyNumberFormat="1" applyFont="1" applyBorder="1" applyAlignment="1">
      <alignment horizontal="right" vertical="center" wrapText="1"/>
    </xf>
    <xf numFmtId="4" fontId="38" fillId="0" borderId="0" xfId="44" quotePrefix="1" applyNumberFormat="1" applyFont="1" applyAlignment="1">
      <alignment horizontal="right" wrapText="1"/>
    </xf>
    <xf numFmtId="4" fontId="38" fillId="0" borderId="0" xfId="44" applyNumberFormat="1" applyFont="1" applyAlignment="1">
      <alignment horizontal="right" wrapText="1"/>
    </xf>
    <xf numFmtId="4" fontId="31" fillId="0" borderId="13" xfId="44" quotePrefix="1" applyNumberFormat="1" applyFont="1" applyBorder="1" applyAlignment="1">
      <alignment horizontal="right" vertical="center" wrapText="1"/>
    </xf>
    <xf numFmtId="0" fontId="27" fillId="0" borderId="0" xfId="43" applyFont="1" applyAlignment="1">
      <alignment horizontal="center"/>
    </xf>
    <xf numFmtId="0" fontId="1" fillId="0" borderId="0" xfId="46" applyAlignment="1">
      <alignment horizontal="center" vertical="center"/>
    </xf>
    <xf numFmtId="0" fontId="1" fillId="0" borderId="0" xfId="46"/>
    <xf numFmtId="0" fontId="42" fillId="33" borderId="11" xfId="0" applyFont="1" applyFill="1" applyBorder="1" applyAlignment="1">
      <alignment wrapText="1"/>
    </xf>
    <xf numFmtId="2" fontId="19" fillId="33" borderId="11" xfId="0" applyNumberFormat="1" applyFont="1" applyFill="1" applyBorder="1" applyAlignment="1">
      <alignment horizontal="right" wrapText="1" indent="1"/>
    </xf>
    <xf numFmtId="4" fontId="35" fillId="0" borderId="0" xfId="43" applyNumberFormat="1" applyFont="1"/>
    <xf numFmtId="3" fontId="31" fillId="0" borderId="14" xfId="42" applyNumberFormat="1" applyFont="1" applyFill="1" applyBorder="1" applyAlignment="1" applyProtection="1">
      <alignment horizontal="center" vertical="center"/>
    </xf>
    <xf numFmtId="4" fontId="18" fillId="0" borderId="0" xfId="0" applyNumberFormat="1" applyFont="1" applyAlignment="1">
      <alignment horizontal="left" inden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3" fillId="36" borderId="0" xfId="0" applyFont="1" applyFill="1" applyAlignment="1">
      <alignment horizontal="center" vertical="center" wrapText="1"/>
    </xf>
    <xf numFmtId="0" fontId="44" fillId="36" borderId="0" xfId="0" applyFont="1" applyFill="1" applyAlignment="1">
      <alignment vertical="center" wrapText="1"/>
    </xf>
    <xf numFmtId="0" fontId="48" fillId="36" borderId="22" xfId="0" applyFont="1" applyFill="1" applyBorder="1" applyAlignment="1">
      <alignment horizontal="left" vertical="center" wrapText="1"/>
    </xf>
    <xf numFmtId="4" fontId="46" fillId="36" borderId="23" xfId="0" applyNumberFormat="1" applyFont="1" applyFill="1" applyBorder="1" applyAlignment="1">
      <alignment horizontal="right"/>
    </xf>
    <xf numFmtId="4" fontId="49" fillId="0" borderId="23" xfId="0" applyNumberFormat="1" applyFont="1" applyBorder="1"/>
    <xf numFmtId="10" fontId="49" fillId="0" borderId="23" xfId="0" applyNumberFormat="1" applyFont="1" applyBorder="1"/>
    <xf numFmtId="10" fontId="49" fillId="0" borderId="24" xfId="0" applyNumberFormat="1" applyFont="1" applyBorder="1"/>
    <xf numFmtId="0" fontId="48" fillId="36" borderId="25" xfId="0" applyFont="1" applyFill="1" applyBorder="1" applyAlignment="1">
      <alignment horizontal="left" vertical="center" wrapText="1"/>
    </xf>
    <xf numFmtId="4" fontId="46" fillId="36" borderId="14" xfId="0" applyNumberFormat="1" applyFont="1" applyFill="1" applyBorder="1" applyAlignment="1">
      <alignment horizontal="right"/>
    </xf>
    <xf numFmtId="0" fontId="50" fillId="36" borderId="25" xfId="0" quotePrefix="1" applyFont="1" applyFill="1" applyBorder="1" applyAlignment="1">
      <alignment horizontal="left" vertical="center" wrapText="1"/>
    </xf>
    <xf numFmtId="4" fontId="51" fillId="36" borderId="14" xfId="0" applyNumberFormat="1" applyFont="1" applyFill="1" applyBorder="1" applyAlignment="1">
      <alignment horizontal="right"/>
    </xf>
    <xf numFmtId="4" fontId="52" fillId="0" borderId="14" xfId="0" applyNumberFormat="1" applyFont="1" applyBorder="1"/>
    <xf numFmtId="10" fontId="52" fillId="0" borderId="14" xfId="0" applyNumberFormat="1" applyFont="1" applyBorder="1"/>
    <xf numFmtId="10" fontId="52" fillId="0" borderId="26" xfId="0" applyNumberFormat="1" applyFont="1" applyBorder="1"/>
    <xf numFmtId="0" fontId="53" fillId="0" borderId="0" xfId="0" applyFont="1" applyAlignment="1">
      <alignment vertical="top" wrapText="1"/>
    </xf>
    <xf numFmtId="0" fontId="46" fillId="36" borderId="16" xfId="0" applyFont="1" applyFill="1" applyBorder="1" applyAlignment="1">
      <alignment horizontal="center" vertical="center" wrapText="1"/>
    </xf>
    <xf numFmtId="0" fontId="46" fillId="36" borderId="17" xfId="0" applyFont="1" applyFill="1" applyBorder="1" applyAlignment="1">
      <alignment horizontal="center" vertical="center" wrapText="1"/>
    </xf>
    <xf numFmtId="0" fontId="46" fillId="36" borderId="18" xfId="0" applyFont="1" applyFill="1" applyBorder="1" applyAlignment="1">
      <alignment horizontal="center" vertical="center" wrapText="1"/>
    </xf>
    <xf numFmtId="0" fontId="47" fillId="36" borderId="19" xfId="0" applyFont="1" applyFill="1" applyBorder="1" applyAlignment="1">
      <alignment horizontal="center" vertical="center" wrapText="1"/>
    </xf>
    <xf numFmtId="0" fontId="47" fillId="36" borderId="20" xfId="0" applyFont="1" applyFill="1" applyBorder="1" applyAlignment="1">
      <alignment horizontal="center" vertical="center" wrapText="1"/>
    </xf>
    <xf numFmtId="0" fontId="47" fillId="36" borderId="21" xfId="0" applyFont="1" applyFill="1" applyBorder="1" applyAlignment="1">
      <alignment horizontal="center" vertical="center" wrapText="1"/>
    </xf>
    <xf numFmtId="0" fontId="39" fillId="0" borderId="0" xfId="46" applyFont="1" applyAlignment="1">
      <alignment horizontal="center" vertical="center"/>
    </xf>
    <xf numFmtId="0" fontId="40" fillId="0" borderId="0" xfId="46" applyFont="1" applyAlignment="1">
      <alignment horizontal="center" vertical="center" wrapText="1"/>
    </xf>
    <xf numFmtId="0" fontId="40" fillId="0" borderId="0" xfId="46" applyFont="1" applyAlignment="1">
      <alignment horizontal="center" vertical="center"/>
    </xf>
    <xf numFmtId="0" fontId="41" fillId="0" borderId="0" xfId="46" applyFont="1" applyAlignment="1">
      <alignment horizontal="center" vertical="center"/>
    </xf>
    <xf numFmtId="0" fontId="25" fillId="0" borderId="0" xfId="43" applyFont="1" applyAlignment="1">
      <alignment horizontal="center" vertical="center" wrapText="1"/>
    </xf>
    <xf numFmtId="0" fontId="29" fillId="0" borderId="0" xfId="44" applyFont="1" applyAlignment="1">
      <alignment horizontal="center" vertical="center" wrapText="1"/>
    </xf>
    <xf numFmtId="0" fontId="29" fillId="0" borderId="0" xfId="44" applyFont="1" applyAlignment="1">
      <alignment horizontal="center" vertical="center"/>
    </xf>
    <xf numFmtId="0" fontId="29" fillId="0" borderId="0" xfId="44" quotePrefix="1" applyFont="1" applyAlignment="1">
      <alignment horizontal="center" vertical="center"/>
    </xf>
    <xf numFmtId="0" fontId="25" fillId="0" borderId="0" xfId="43" applyFont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45" fillId="36" borderId="0" xfId="0" applyFont="1" applyFill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 xr:uid="{085DB612-CA3C-4AA9-83E4-A2653E5C690A}"/>
    <cellStyle name="Normal 4" xfId="43" xr:uid="{EBDEB9A7-92D9-4602-89F4-6047266B35B7}"/>
    <cellStyle name="Note" xfId="15" builtinId="10" customBuiltin="1"/>
    <cellStyle name="Obično_1Prihodi-rashodi2004" xfId="45" xr:uid="{5AC109D3-ED1A-453A-8EAC-468366544056}"/>
    <cellStyle name="Obično_bilanca" xfId="44" xr:uid="{1D2F283F-804F-4359-8756-BBB6CD9B8951}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kolina\Documents\PLAN%20-%20GRAD\2024\Godi&#353;nji%20izvje&#353;taj%20o%20izvr&#353;enju%20financijskog%20plana%20za%202024%20godinu.xlsx" TargetMode="External"/><Relationship Id="rId1" Type="http://schemas.openxmlformats.org/officeDocument/2006/relationships/externalLinkPath" Target="/Users/Nikolina/Documents/PLAN%20-%20GRAD/2024/Godi&#353;nji%20izvje&#353;taj%20o%20izvr&#353;enju%20financijskog%20plana%20za%202024%20godi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a"/>
      <sheetName val="I. OPĆI DIO"/>
      <sheetName val="EKONOMSKA KLASIFIKACIJA"/>
      <sheetName val="IZVORI FINANCIRANJA"/>
      <sheetName val="POSEBNI DIO-Projekti"/>
      <sheetName val="Sheet1"/>
    </sheetNames>
    <sheetDataSet>
      <sheetData sheetId="0"/>
      <sheetData sheetId="1"/>
      <sheetData sheetId="2">
        <row r="24">
          <cell r="C2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FC16-F36B-4798-970A-D28F8C844378}">
  <dimension ref="A1:I32"/>
  <sheetViews>
    <sheetView workbookViewId="0"/>
  </sheetViews>
  <sheetFormatPr defaultColWidth="8.88671875" defaultRowHeight="14.4"/>
  <cols>
    <col min="1" max="16384" width="8.88671875" style="55"/>
  </cols>
  <sheetData>
    <row r="1" spans="1:9">
      <c r="A1" s="54"/>
      <c r="B1" s="54"/>
      <c r="C1" s="54"/>
      <c r="D1" s="54"/>
      <c r="E1" s="54"/>
      <c r="F1" s="54"/>
      <c r="G1" s="54"/>
    </row>
    <row r="2" spans="1:9" ht="25.8">
      <c r="A2" s="84" t="s">
        <v>142</v>
      </c>
      <c r="B2" s="84"/>
      <c r="C2" s="84"/>
      <c r="D2" s="84"/>
      <c r="E2" s="84"/>
      <c r="F2" s="84"/>
      <c r="G2" s="84"/>
      <c r="H2" s="84"/>
      <c r="I2" s="84"/>
    </row>
    <row r="3" spans="1:9" ht="25.8">
      <c r="A3" s="84"/>
      <c r="B3" s="84"/>
      <c r="C3" s="84"/>
      <c r="D3" s="84"/>
      <c r="E3" s="84"/>
      <c r="F3" s="84"/>
      <c r="G3" s="84"/>
      <c r="H3" s="84"/>
      <c r="I3" s="84"/>
    </row>
    <row r="4" spans="1:9">
      <c r="A4" s="54"/>
      <c r="B4" s="54"/>
      <c r="C4" s="54"/>
      <c r="D4" s="54"/>
      <c r="E4" s="54"/>
      <c r="F4" s="54"/>
      <c r="G4" s="54"/>
    </row>
    <row r="7" spans="1:9">
      <c r="A7" s="54"/>
      <c r="B7" s="54"/>
      <c r="C7" s="54"/>
      <c r="D7" s="54"/>
      <c r="E7" s="54"/>
      <c r="F7" s="54"/>
      <c r="G7" s="54"/>
    </row>
    <row r="8" spans="1:9" ht="21" customHeight="1">
      <c r="A8" s="85" t="s">
        <v>143</v>
      </c>
      <c r="B8" s="85"/>
      <c r="C8" s="85"/>
      <c r="D8" s="85"/>
      <c r="E8" s="85"/>
      <c r="F8" s="85"/>
      <c r="G8" s="85"/>
      <c r="H8" s="85"/>
      <c r="I8" s="85"/>
    </row>
    <row r="9" spans="1:9">
      <c r="A9" s="85"/>
      <c r="B9" s="85"/>
      <c r="C9" s="85"/>
      <c r="D9" s="85"/>
      <c r="E9" s="85"/>
      <c r="F9" s="85"/>
      <c r="G9" s="85"/>
      <c r="H9" s="85"/>
      <c r="I9" s="85"/>
    </row>
    <row r="10" spans="1:9">
      <c r="A10" s="85"/>
      <c r="B10" s="85"/>
      <c r="C10" s="85"/>
      <c r="D10" s="85"/>
      <c r="E10" s="85"/>
      <c r="F10" s="85"/>
      <c r="G10" s="85"/>
      <c r="H10" s="85"/>
      <c r="I10" s="85"/>
    </row>
    <row r="11" spans="1:9" ht="23.4">
      <c r="A11" s="86"/>
      <c r="B11" s="86"/>
      <c r="C11" s="86"/>
      <c r="D11" s="86"/>
      <c r="E11" s="86"/>
      <c r="F11" s="86"/>
      <c r="G11" s="86"/>
      <c r="H11" s="86"/>
      <c r="I11" s="86"/>
    </row>
    <row r="12" spans="1:9">
      <c r="A12" s="54"/>
      <c r="B12" s="54"/>
      <c r="C12" s="54"/>
      <c r="D12" s="54"/>
      <c r="E12" s="54"/>
      <c r="F12" s="54"/>
      <c r="G12" s="54"/>
    </row>
    <row r="14" spans="1:9">
      <c r="A14" s="54"/>
      <c r="B14" s="54"/>
      <c r="C14" s="54"/>
      <c r="D14" s="54"/>
      <c r="E14" s="54"/>
      <c r="F14" s="54"/>
      <c r="G14" s="54"/>
    </row>
    <row r="15" spans="1:9">
      <c r="A15" s="54"/>
      <c r="B15" s="54"/>
      <c r="C15" s="54"/>
      <c r="D15" s="54"/>
      <c r="E15" s="54"/>
      <c r="F15" s="54"/>
      <c r="G15" s="54"/>
    </row>
    <row r="16" spans="1:9">
      <c r="A16" s="54"/>
      <c r="B16" s="54"/>
      <c r="C16" s="54"/>
      <c r="D16" s="54"/>
      <c r="E16" s="54"/>
      <c r="F16" s="54"/>
      <c r="G16" s="54"/>
    </row>
    <row r="17" spans="1:9">
      <c r="A17" s="54"/>
      <c r="B17" s="54"/>
      <c r="C17" s="54"/>
      <c r="D17" s="54"/>
      <c r="E17" s="54"/>
      <c r="F17" s="54"/>
      <c r="G17" s="54"/>
    </row>
    <row r="18" spans="1:9">
      <c r="A18" s="54"/>
      <c r="B18" s="54"/>
      <c r="C18" s="54"/>
      <c r="D18" s="54"/>
      <c r="E18" s="54"/>
      <c r="F18" s="54"/>
      <c r="G18" s="54"/>
    </row>
    <row r="19" spans="1:9">
      <c r="A19" s="54"/>
      <c r="B19" s="54"/>
      <c r="C19" s="54"/>
      <c r="D19" s="54"/>
      <c r="E19" s="54"/>
      <c r="F19" s="54"/>
      <c r="G19" s="54"/>
    </row>
    <row r="20" spans="1:9">
      <c r="A20" s="54"/>
      <c r="B20" s="54"/>
      <c r="C20" s="54"/>
      <c r="D20" s="54"/>
      <c r="E20" s="54"/>
      <c r="F20" s="54"/>
      <c r="G20" s="54"/>
    </row>
    <row r="21" spans="1:9">
      <c r="A21" s="54"/>
      <c r="B21" s="54"/>
      <c r="C21" s="54"/>
      <c r="D21" s="54"/>
      <c r="E21" s="54"/>
      <c r="F21" s="54"/>
      <c r="G21" s="54"/>
    </row>
    <row r="22" spans="1:9">
      <c r="A22" s="54"/>
      <c r="B22" s="54"/>
      <c r="C22" s="54"/>
      <c r="D22" s="54"/>
      <c r="E22" s="54"/>
      <c r="F22" s="54"/>
      <c r="G22" s="54"/>
    </row>
    <row r="24" spans="1:9">
      <c r="A24" s="54"/>
      <c r="B24" s="54"/>
      <c r="C24" s="54"/>
      <c r="D24" s="54"/>
      <c r="E24" s="54"/>
      <c r="F24" s="54"/>
      <c r="G24" s="54"/>
    </row>
    <row r="25" spans="1:9">
      <c r="A25" s="54"/>
      <c r="B25" s="54"/>
      <c r="C25" s="54"/>
      <c r="D25" s="54"/>
      <c r="E25" s="54"/>
      <c r="F25" s="54"/>
      <c r="G25" s="54"/>
    </row>
    <row r="26" spans="1:9">
      <c r="A26" s="54"/>
      <c r="B26" s="54"/>
      <c r="C26" s="54"/>
      <c r="D26" s="54"/>
      <c r="E26" s="54"/>
      <c r="F26" s="54"/>
      <c r="G26" s="54"/>
    </row>
    <row r="27" spans="1:9">
      <c r="A27" s="54"/>
      <c r="B27" s="54"/>
      <c r="C27" s="54"/>
      <c r="D27" s="54"/>
      <c r="E27" s="54"/>
      <c r="F27" s="54"/>
      <c r="G27" s="54"/>
    </row>
    <row r="28" spans="1:9" ht="15.6">
      <c r="A28" s="87" t="s">
        <v>144</v>
      </c>
      <c r="B28" s="87"/>
      <c r="C28" s="87"/>
      <c r="D28" s="87"/>
      <c r="E28" s="87"/>
      <c r="F28" s="87"/>
      <c r="G28" s="87"/>
      <c r="H28" s="87"/>
      <c r="I28" s="87"/>
    </row>
    <row r="29" spans="1:9">
      <c r="A29" s="54"/>
      <c r="B29" s="54"/>
      <c r="C29" s="54"/>
      <c r="D29" s="54"/>
      <c r="E29" s="54"/>
      <c r="F29" s="54"/>
      <c r="G29" s="54"/>
    </row>
    <row r="30" spans="1:9">
      <c r="A30" s="54"/>
      <c r="B30" s="54"/>
      <c r="C30" s="54"/>
      <c r="D30" s="54"/>
      <c r="E30" s="54"/>
      <c r="F30" s="54"/>
      <c r="G30" s="54"/>
    </row>
    <row r="31" spans="1:9">
      <c r="A31" s="54"/>
      <c r="B31" s="54"/>
      <c r="C31" s="54"/>
      <c r="D31" s="54"/>
      <c r="E31" s="54"/>
      <c r="F31" s="54"/>
      <c r="G31" s="54"/>
    </row>
    <row r="32" spans="1:9">
      <c r="A32" s="54"/>
      <c r="B32" s="54"/>
      <c r="C32" s="54"/>
      <c r="D32" s="54"/>
      <c r="E32" s="54"/>
      <c r="F32" s="54"/>
      <c r="G32" s="54"/>
    </row>
  </sheetData>
  <mergeCells count="5">
    <mergeCell ref="A2:I2"/>
    <mergeCell ref="A3:I3"/>
    <mergeCell ref="A8:I10"/>
    <mergeCell ref="A11:I11"/>
    <mergeCell ref="A28:I2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E643-0197-476B-9BC1-1B18564C118D}">
  <sheetPr>
    <pageSetUpPr fitToPage="1"/>
  </sheetPr>
  <dimension ref="A1:L29"/>
  <sheetViews>
    <sheetView tabSelected="1" workbookViewId="0">
      <selection sqref="A1:G1"/>
    </sheetView>
  </sheetViews>
  <sheetFormatPr defaultRowHeight="15.6"/>
  <cols>
    <col min="1" max="1" width="7.5546875" style="53" customWidth="1"/>
    <col min="2" max="2" width="40.33203125" style="53" bestFit="1" customWidth="1"/>
    <col min="3" max="3" width="13.33203125" style="53" bestFit="1" customWidth="1"/>
    <col min="4" max="4" width="16.6640625" style="53" customWidth="1"/>
    <col min="5" max="5" width="13.44140625" style="20" customWidth="1"/>
    <col min="6" max="6" width="10.5546875" style="20" customWidth="1"/>
    <col min="7" max="7" width="11.88671875" style="20" customWidth="1"/>
    <col min="8" max="8" width="8.88671875" style="20"/>
    <col min="9" max="9" width="14.6640625" style="20" customWidth="1"/>
    <col min="10" max="10" width="15" style="20" customWidth="1"/>
    <col min="11" max="11" width="15.88671875" style="20" customWidth="1"/>
    <col min="12" max="256" width="8.88671875" style="20"/>
    <col min="257" max="257" width="7.5546875" style="20" customWidth="1"/>
    <col min="258" max="258" width="40.6640625" style="20" customWidth="1"/>
    <col min="259" max="259" width="13.44140625" style="20" customWidth="1"/>
    <col min="260" max="260" width="16.6640625" style="20" customWidth="1"/>
    <col min="261" max="261" width="13.44140625" style="20" customWidth="1"/>
    <col min="262" max="262" width="10.5546875" style="20" customWidth="1"/>
    <col min="263" max="263" width="11.33203125" style="20" customWidth="1"/>
    <col min="264" max="264" width="8.88671875" style="20"/>
    <col min="265" max="265" width="14.6640625" style="20" customWidth="1"/>
    <col min="266" max="266" width="15" style="20" customWidth="1"/>
    <col min="267" max="267" width="15.88671875" style="20" customWidth="1"/>
    <col min="268" max="512" width="8.88671875" style="20"/>
    <col min="513" max="513" width="7.5546875" style="20" customWidth="1"/>
    <col min="514" max="514" width="40.6640625" style="20" customWidth="1"/>
    <col min="515" max="515" width="13.44140625" style="20" customWidth="1"/>
    <col min="516" max="516" width="16.6640625" style="20" customWidth="1"/>
    <col min="517" max="517" width="13.44140625" style="20" customWidth="1"/>
    <col min="518" max="518" width="10.5546875" style="20" customWidth="1"/>
    <col min="519" max="519" width="11.33203125" style="20" customWidth="1"/>
    <col min="520" max="520" width="8.88671875" style="20"/>
    <col min="521" max="521" width="14.6640625" style="20" customWidth="1"/>
    <col min="522" max="522" width="15" style="20" customWidth="1"/>
    <col min="523" max="523" width="15.88671875" style="20" customWidth="1"/>
    <col min="524" max="768" width="8.88671875" style="20"/>
    <col min="769" max="769" width="7.5546875" style="20" customWidth="1"/>
    <col min="770" max="770" width="40.6640625" style="20" customWidth="1"/>
    <col min="771" max="771" width="13.44140625" style="20" customWidth="1"/>
    <col min="772" max="772" width="16.6640625" style="20" customWidth="1"/>
    <col min="773" max="773" width="13.44140625" style="20" customWidth="1"/>
    <col min="774" max="774" width="10.5546875" style="20" customWidth="1"/>
    <col min="775" max="775" width="11.33203125" style="20" customWidth="1"/>
    <col min="776" max="776" width="8.88671875" style="20"/>
    <col min="777" max="777" width="14.6640625" style="20" customWidth="1"/>
    <col min="778" max="778" width="15" style="20" customWidth="1"/>
    <col min="779" max="779" width="15.88671875" style="20" customWidth="1"/>
    <col min="780" max="1024" width="8.88671875" style="20"/>
    <col min="1025" max="1025" width="7.5546875" style="20" customWidth="1"/>
    <col min="1026" max="1026" width="40.6640625" style="20" customWidth="1"/>
    <col min="1027" max="1027" width="13.44140625" style="20" customWidth="1"/>
    <col min="1028" max="1028" width="16.6640625" style="20" customWidth="1"/>
    <col min="1029" max="1029" width="13.44140625" style="20" customWidth="1"/>
    <col min="1030" max="1030" width="10.5546875" style="20" customWidth="1"/>
    <col min="1031" max="1031" width="11.33203125" style="20" customWidth="1"/>
    <col min="1032" max="1032" width="8.88671875" style="20"/>
    <col min="1033" max="1033" width="14.6640625" style="20" customWidth="1"/>
    <col min="1034" max="1034" width="15" style="20" customWidth="1"/>
    <col min="1035" max="1035" width="15.88671875" style="20" customWidth="1"/>
    <col min="1036" max="1280" width="8.88671875" style="20"/>
    <col min="1281" max="1281" width="7.5546875" style="20" customWidth="1"/>
    <col min="1282" max="1282" width="40.6640625" style="20" customWidth="1"/>
    <col min="1283" max="1283" width="13.44140625" style="20" customWidth="1"/>
    <col min="1284" max="1284" width="16.6640625" style="20" customWidth="1"/>
    <col min="1285" max="1285" width="13.44140625" style="20" customWidth="1"/>
    <col min="1286" max="1286" width="10.5546875" style="20" customWidth="1"/>
    <col min="1287" max="1287" width="11.33203125" style="20" customWidth="1"/>
    <col min="1288" max="1288" width="8.88671875" style="20"/>
    <col min="1289" max="1289" width="14.6640625" style="20" customWidth="1"/>
    <col min="1290" max="1290" width="15" style="20" customWidth="1"/>
    <col min="1291" max="1291" width="15.88671875" style="20" customWidth="1"/>
    <col min="1292" max="1536" width="8.88671875" style="20"/>
    <col min="1537" max="1537" width="7.5546875" style="20" customWidth="1"/>
    <col min="1538" max="1538" width="40.6640625" style="20" customWidth="1"/>
    <col min="1539" max="1539" width="13.44140625" style="20" customWidth="1"/>
    <col min="1540" max="1540" width="16.6640625" style="20" customWidth="1"/>
    <col min="1541" max="1541" width="13.44140625" style="20" customWidth="1"/>
    <col min="1542" max="1542" width="10.5546875" style="20" customWidth="1"/>
    <col min="1543" max="1543" width="11.33203125" style="20" customWidth="1"/>
    <col min="1544" max="1544" width="8.88671875" style="20"/>
    <col min="1545" max="1545" width="14.6640625" style="20" customWidth="1"/>
    <col min="1546" max="1546" width="15" style="20" customWidth="1"/>
    <col min="1547" max="1547" width="15.88671875" style="20" customWidth="1"/>
    <col min="1548" max="1792" width="8.88671875" style="20"/>
    <col min="1793" max="1793" width="7.5546875" style="20" customWidth="1"/>
    <col min="1794" max="1794" width="40.6640625" style="20" customWidth="1"/>
    <col min="1795" max="1795" width="13.44140625" style="20" customWidth="1"/>
    <col min="1796" max="1796" width="16.6640625" style="20" customWidth="1"/>
    <col min="1797" max="1797" width="13.44140625" style="20" customWidth="1"/>
    <col min="1798" max="1798" width="10.5546875" style="20" customWidth="1"/>
    <col min="1799" max="1799" width="11.33203125" style="20" customWidth="1"/>
    <col min="1800" max="1800" width="8.88671875" style="20"/>
    <col min="1801" max="1801" width="14.6640625" style="20" customWidth="1"/>
    <col min="1802" max="1802" width="15" style="20" customWidth="1"/>
    <col min="1803" max="1803" width="15.88671875" style="20" customWidth="1"/>
    <col min="1804" max="2048" width="8.88671875" style="20"/>
    <col min="2049" max="2049" width="7.5546875" style="20" customWidth="1"/>
    <col min="2050" max="2050" width="40.6640625" style="20" customWidth="1"/>
    <col min="2051" max="2051" width="13.44140625" style="20" customWidth="1"/>
    <col min="2052" max="2052" width="16.6640625" style="20" customWidth="1"/>
    <col min="2053" max="2053" width="13.44140625" style="20" customWidth="1"/>
    <col min="2054" max="2054" width="10.5546875" style="20" customWidth="1"/>
    <col min="2055" max="2055" width="11.33203125" style="20" customWidth="1"/>
    <col min="2056" max="2056" width="8.88671875" style="20"/>
    <col min="2057" max="2057" width="14.6640625" style="20" customWidth="1"/>
    <col min="2058" max="2058" width="15" style="20" customWidth="1"/>
    <col min="2059" max="2059" width="15.88671875" style="20" customWidth="1"/>
    <col min="2060" max="2304" width="8.88671875" style="20"/>
    <col min="2305" max="2305" width="7.5546875" style="20" customWidth="1"/>
    <col min="2306" max="2306" width="40.6640625" style="20" customWidth="1"/>
    <col min="2307" max="2307" width="13.44140625" style="20" customWidth="1"/>
    <col min="2308" max="2308" width="16.6640625" style="20" customWidth="1"/>
    <col min="2309" max="2309" width="13.44140625" style="20" customWidth="1"/>
    <col min="2310" max="2310" width="10.5546875" style="20" customWidth="1"/>
    <col min="2311" max="2311" width="11.33203125" style="20" customWidth="1"/>
    <col min="2312" max="2312" width="8.88671875" style="20"/>
    <col min="2313" max="2313" width="14.6640625" style="20" customWidth="1"/>
    <col min="2314" max="2314" width="15" style="20" customWidth="1"/>
    <col min="2315" max="2315" width="15.88671875" style="20" customWidth="1"/>
    <col min="2316" max="2560" width="8.88671875" style="20"/>
    <col min="2561" max="2561" width="7.5546875" style="20" customWidth="1"/>
    <col min="2562" max="2562" width="40.6640625" style="20" customWidth="1"/>
    <col min="2563" max="2563" width="13.44140625" style="20" customWidth="1"/>
    <col min="2564" max="2564" width="16.6640625" style="20" customWidth="1"/>
    <col min="2565" max="2565" width="13.44140625" style="20" customWidth="1"/>
    <col min="2566" max="2566" width="10.5546875" style="20" customWidth="1"/>
    <col min="2567" max="2567" width="11.33203125" style="20" customWidth="1"/>
    <col min="2568" max="2568" width="8.88671875" style="20"/>
    <col min="2569" max="2569" width="14.6640625" style="20" customWidth="1"/>
    <col min="2570" max="2570" width="15" style="20" customWidth="1"/>
    <col min="2571" max="2571" width="15.88671875" style="20" customWidth="1"/>
    <col min="2572" max="2816" width="8.88671875" style="20"/>
    <col min="2817" max="2817" width="7.5546875" style="20" customWidth="1"/>
    <col min="2818" max="2818" width="40.6640625" style="20" customWidth="1"/>
    <col min="2819" max="2819" width="13.44140625" style="20" customWidth="1"/>
    <col min="2820" max="2820" width="16.6640625" style="20" customWidth="1"/>
    <col min="2821" max="2821" width="13.44140625" style="20" customWidth="1"/>
    <col min="2822" max="2822" width="10.5546875" style="20" customWidth="1"/>
    <col min="2823" max="2823" width="11.33203125" style="20" customWidth="1"/>
    <col min="2824" max="2824" width="8.88671875" style="20"/>
    <col min="2825" max="2825" width="14.6640625" style="20" customWidth="1"/>
    <col min="2826" max="2826" width="15" style="20" customWidth="1"/>
    <col min="2827" max="2827" width="15.88671875" style="20" customWidth="1"/>
    <col min="2828" max="3072" width="8.88671875" style="20"/>
    <col min="3073" max="3073" width="7.5546875" style="20" customWidth="1"/>
    <col min="3074" max="3074" width="40.6640625" style="20" customWidth="1"/>
    <col min="3075" max="3075" width="13.44140625" style="20" customWidth="1"/>
    <col min="3076" max="3076" width="16.6640625" style="20" customWidth="1"/>
    <col min="3077" max="3077" width="13.44140625" style="20" customWidth="1"/>
    <col min="3078" max="3078" width="10.5546875" style="20" customWidth="1"/>
    <col min="3079" max="3079" width="11.33203125" style="20" customWidth="1"/>
    <col min="3080" max="3080" width="8.88671875" style="20"/>
    <col min="3081" max="3081" width="14.6640625" style="20" customWidth="1"/>
    <col min="3082" max="3082" width="15" style="20" customWidth="1"/>
    <col min="3083" max="3083" width="15.88671875" style="20" customWidth="1"/>
    <col min="3084" max="3328" width="8.88671875" style="20"/>
    <col min="3329" max="3329" width="7.5546875" style="20" customWidth="1"/>
    <col min="3330" max="3330" width="40.6640625" style="20" customWidth="1"/>
    <col min="3331" max="3331" width="13.44140625" style="20" customWidth="1"/>
    <col min="3332" max="3332" width="16.6640625" style="20" customWidth="1"/>
    <col min="3333" max="3333" width="13.44140625" style="20" customWidth="1"/>
    <col min="3334" max="3334" width="10.5546875" style="20" customWidth="1"/>
    <col min="3335" max="3335" width="11.33203125" style="20" customWidth="1"/>
    <col min="3336" max="3336" width="8.88671875" style="20"/>
    <col min="3337" max="3337" width="14.6640625" style="20" customWidth="1"/>
    <col min="3338" max="3338" width="15" style="20" customWidth="1"/>
    <col min="3339" max="3339" width="15.88671875" style="20" customWidth="1"/>
    <col min="3340" max="3584" width="8.88671875" style="20"/>
    <col min="3585" max="3585" width="7.5546875" style="20" customWidth="1"/>
    <col min="3586" max="3586" width="40.6640625" style="20" customWidth="1"/>
    <col min="3587" max="3587" width="13.44140625" style="20" customWidth="1"/>
    <col min="3588" max="3588" width="16.6640625" style="20" customWidth="1"/>
    <col min="3589" max="3589" width="13.44140625" style="20" customWidth="1"/>
    <col min="3590" max="3590" width="10.5546875" style="20" customWidth="1"/>
    <col min="3591" max="3591" width="11.33203125" style="20" customWidth="1"/>
    <col min="3592" max="3592" width="8.88671875" style="20"/>
    <col min="3593" max="3593" width="14.6640625" style="20" customWidth="1"/>
    <col min="3594" max="3594" width="15" style="20" customWidth="1"/>
    <col min="3595" max="3595" width="15.88671875" style="20" customWidth="1"/>
    <col min="3596" max="3840" width="8.88671875" style="20"/>
    <col min="3841" max="3841" width="7.5546875" style="20" customWidth="1"/>
    <col min="3842" max="3842" width="40.6640625" style="20" customWidth="1"/>
    <col min="3843" max="3843" width="13.44140625" style="20" customWidth="1"/>
    <col min="3844" max="3844" width="16.6640625" style="20" customWidth="1"/>
    <col min="3845" max="3845" width="13.44140625" style="20" customWidth="1"/>
    <col min="3846" max="3846" width="10.5546875" style="20" customWidth="1"/>
    <col min="3847" max="3847" width="11.33203125" style="20" customWidth="1"/>
    <col min="3848" max="3848" width="8.88671875" style="20"/>
    <col min="3849" max="3849" width="14.6640625" style="20" customWidth="1"/>
    <col min="3850" max="3850" width="15" style="20" customWidth="1"/>
    <col min="3851" max="3851" width="15.88671875" style="20" customWidth="1"/>
    <col min="3852" max="4096" width="8.88671875" style="20"/>
    <col min="4097" max="4097" width="7.5546875" style="20" customWidth="1"/>
    <col min="4098" max="4098" width="40.6640625" style="20" customWidth="1"/>
    <col min="4099" max="4099" width="13.44140625" style="20" customWidth="1"/>
    <col min="4100" max="4100" width="16.6640625" style="20" customWidth="1"/>
    <col min="4101" max="4101" width="13.44140625" style="20" customWidth="1"/>
    <col min="4102" max="4102" width="10.5546875" style="20" customWidth="1"/>
    <col min="4103" max="4103" width="11.33203125" style="20" customWidth="1"/>
    <col min="4104" max="4104" width="8.88671875" style="20"/>
    <col min="4105" max="4105" width="14.6640625" style="20" customWidth="1"/>
    <col min="4106" max="4106" width="15" style="20" customWidth="1"/>
    <col min="4107" max="4107" width="15.88671875" style="20" customWidth="1"/>
    <col min="4108" max="4352" width="8.88671875" style="20"/>
    <col min="4353" max="4353" width="7.5546875" style="20" customWidth="1"/>
    <col min="4354" max="4354" width="40.6640625" style="20" customWidth="1"/>
    <col min="4355" max="4355" width="13.44140625" style="20" customWidth="1"/>
    <col min="4356" max="4356" width="16.6640625" style="20" customWidth="1"/>
    <col min="4357" max="4357" width="13.44140625" style="20" customWidth="1"/>
    <col min="4358" max="4358" width="10.5546875" style="20" customWidth="1"/>
    <col min="4359" max="4359" width="11.33203125" style="20" customWidth="1"/>
    <col min="4360" max="4360" width="8.88671875" style="20"/>
    <col min="4361" max="4361" width="14.6640625" style="20" customWidth="1"/>
    <col min="4362" max="4362" width="15" style="20" customWidth="1"/>
    <col min="4363" max="4363" width="15.88671875" style="20" customWidth="1"/>
    <col min="4364" max="4608" width="8.88671875" style="20"/>
    <col min="4609" max="4609" width="7.5546875" style="20" customWidth="1"/>
    <col min="4610" max="4610" width="40.6640625" style="20" customWidth="1"/>
    <col min="4611" max="4611" width="13.44140625" style="20" customWidth="1"/>
    <col min="4612" max="4612" width="16.6640625" style="20" customWidth="1"/>
    <col min="4613" max="4613" width="13.44140625" style="20" customWidth="1"/>
    <col min="4614" max="4614" width="10.5546875" style="20" customWidth="1"/>
    <col min="4615" max="4615" width="11.33203125" style="20" customWidth="1"/>
    <col min="4616" max="4616" width="8.88671875" style="20"/>
    <col min="4617" max="4617" width="14.6640625" style="20" customWidth="1"/>
    <col min="4618" max="4618" width="15" style="20" customWidth="1"/>
    <col min="4619" max="4619" width="15.88671875" style="20" customWidth="1"/>
    <col min="4620" max="4864" width="8.88671875" style="20"/>
    <col min="4865" max="4865" width="7.5546875" style="20" customWidth="1"/>
    <col min="4866" max="4866" width="40.6640625" style="20" customWidth="1"/>
    <col min="4867" max="4867" width="13.44140625" style="20" customWidth="1"/>
    <col min="4868" max="4868" width="16.6640625" style="20" customWidth="1"/>
    <col min="4869" max="4869" width="13.44140625" style="20" customWidth="1"/>
    <col min="4870" max="4870" width="10.5546875" style="20" customWidth="1"/>
    <col min="4871" max="4871" width="11.33203125" style="20" customWidth="1"/>
    <col min="4872" max="4872" width="8.88671875" style="20"/>
    <col min="4873" max="4873" width="14.6640625" style="20" customWidth="1"/>
    <col min="4874" max="4874" width="15" style="20" customWidth="1"/>
    <col min="4875" max="4875" width="15.88671875" style="20" customWidth="1"/>
    <col min="4876" max="5120" width="8.88671875" style="20"/>
    <col min="5121" max="5121" width="7.5546875" style="20" customWidth="1"/>
    <col min="5122" max="5122" width="40.6640625" style="20" customWidth="1"/>
    <col min="5123" max="5123" width="13.44140625" style="20" customWidth="1"/>
    <col min="5124" max="5124" width="16.6640625" style="20" customWidth="1"/>
    <col min="5125" max="5125" width="13.44140625" style="20" customWidth="1"/>
    <col min="5126" max="5126" width="10.5546875" style="20" customWidth="1"/>
    <col min="5127" max="5127" width="11.33203125" style="20" customWidth="1"/>
    <col min="5128" max="5128" width="8.88671875" style="20"/>
    <col min="5129" max="5129" width="14.6640625" style="20" customWidth="1"/>
    <col min="5130" max="5130" width="15" style="20" customWidth="1"/>
    <col min="5131" max="5131" width="15.88671875" style="20" customWidth="1"/>
    <col min="5132" max="5376" width="8.88671875" style="20"/>
    <col min="5377" max="5377" width="7.5546875" style="20" customWidth="1"/>
    <col min="5378" max="5378" width="40.6640625" style="20" customWidth="1"/>
    <col min="5379" max="5379" width="13.44140625" style="20" customWidth="1"/>
    <col min="5380" max="5380" width="16.6640625" style="20" customWidth="1"/>
    <col min="5381" max="5381" width="13.44140625" style="20" customWidth="1"/>
    <col min="5382" max="5382" width="10.5546875" style="20" customWidth="1"/>
    <col min="5383" max="5383" width="11.33203125" style="20" customWidth="1"/>
    <col min="5384" max="5384" width="8.88671875" style="20"/>
    <col min="5385" max="5385" width="14.6640625" style="20" customWidth="1"/>
    <col min="5386" max="5386" width="15" style="20" customWidth="1"/>
    <col min="5387" max="5387" width="15.88671875" style="20" customWidth="1"/>
    <col min="5388" max="5632" width="8.88671875" style="20"/>
    <col min="5633" max="5633" width="7.5546875" style="20" customWidth="1"/>
    <col min="5634" max="5634" width="40.6640625" style="20" customWidth="1"/>
    <col min="5635" max="5635" width="13.44140625" style="20" customWidth="1"/>
    <col min="5636" max="5636" width="16.6640625" style="20" customWidth="1"/>
    <col min="5637" max="5637" width="13.44140625" style="20" customWidth="1"/>
    <col min="5638" max="5638" width="10.5546875" style="20" customWidth="1"/>
    <col min="5639" max="5639" width="11.33203125" style="20" customWidth="1"/>
    <col min="5640" max="5640" width="8.88671875" style="20"/>
    <col min="5641" max="5641" width="14.6640625" style="20" customWidth="1"/>
    <col min="5642" max="5642" width="15" style="20" customWidth="1"/>
    <col min="5643" max="5643" width="15.88671875" style="20" customWidth="1"/>
    <col min="5644" max="5888" width="8.88671875" style="20"/>
    <col min="5889" max="5889" width="7.5546875" style="20" customWidth="1"/>
    <col min="5890" max="5890" width="40.6640625" style="20" customWidth="1"/>
    <col min="5891" max="5891" width="13.44140625" style="20" customWidth="1"/>
    <col min="5892" max="5892" width="16.6640625" style="20" customWidth="1"/>
    <col min="5893" max="5893" width="13.44140625" style="20" customWidth="1"/>
    <col min="5894" max="5894" width="10.5546875" style="20" customWidth="1"/>
    <col min="5895" max="5895" width="11.33203125" style="20" customWidth="1"/>
    <col min="5896" max="5896" width="8.88671875" style="20"/>
    <col min="5897" max="5897" width="14.6640625" style="20" customWidth="1"/>
    <col min="5898" max="5898" width="15" style="20" customWidth="1"/>
    <col min="5899" max="5899" width="15.88671875" style="20" customWidth="1"/>
    <col min="5900" max="6144" width="8.88671875" style="20"/>
    <col min="6145" max="6145" width="7.5546875" style="20" customWidth="1"/>
    <col min="6146" max="6146" width="40.6640625" style="20" customWidth="1"/>
    <col min="6147" max="6147" width="13.44140625" style="20" customWidth="1"/>
    <col min="6148" max="6148" width="16.6640625" style="20" customWidth="1"/>
    <col min="6149" max="6149" width="13.44140625" style="20" customWidth="1"/>
    <col min="6150" max="6150" width="10.5546875" style="20" customWidth="1"/>
    <col min="6151" max="6151" width="11.33203125" style="20" customWidth="1"/>
    <col min="6152" max="6152" width="8.88671875" style="20"/>
    <col min="6153" max="6153" width="14.6640625" style="20" customWidth="1"/>
    <col min="6154" max="6154" width="15" style="20" customWidth="1"/>
    <col min="6155" max="6155" width="15.88671875" style="20" customWidth="1"/>
    <col min="6156" max="6400" width="8.88671875" style="20"/>
    <col min="6401" max="6401" width="7.5546875" style="20" customWidth="1"/>
    <col min="6402" max="6402" width="40.6640625" style="20" customWidth="1"/>
    <col min="6403" max="6403" width="13.44140625" style="20" customWidth="1"/>
    <col min="6404" max="6404" width="16.6640625" style="20" customWidth="1"/>
    <col min="6405" max="6405" width="13.44140625" style="20" customWidth="1"/>
    <col min="6406" max="6406" width="10.5546875" style="20" customWidth="1"/>
    <col min="6407" max="6407" width="11.33203125" style="20" customWidth="1"/>
    <col min="6408" max="6408" width="8.88671875" style="20"/>
    <col min="6409" max="6409" width="14.6640625" style="20" customWidth="1"/>
    <col min="6410" max="6410" width="15" style="20" customWidth="1"/>
    <col min="6411" max="6411" width="15.88671875" style="20" customWidth="1"/>
    <col min="6412" max="6656" width="8.88671875" style="20"/>
    <col min="6657" max="6657" width="7.5546875" style="20" customWidth="1"/>
    <col min="6658" max="6658" width="40.6640625" style="20" customWidth="1"/>
    <col min="6659" max="6659" width="13.44140625" style="20" customWidth="1"/>
    <col min="6660" max="6660" width="16.6640625" style="20" customWidth="1"/>
    <col min="6661" max="6661" width="13.44140625" style="20" customWidth="1"/>
    <col min="6662" max="6662" width="10.5546875" style="20" customWidth="1"/>
    <col min="6663" max="6663" width="11.33203125" style="20" customWidth="1"/>
    <col min="6664" max="6664" width="8.88671875" style="20"/>
    <col min="6665" max="6665" width="14.6640625" style="20" customWidth="1"/>
    <col min="6666" max="6666" width="15" style="20" customWidth="1"/>
    <col min="6667" max="6667" width="15.88671875" style="20" customWidth="1"/>
    <col min="6668" max="6912" width="8.88671875" style="20"/>
    <col min="6913" max="6913" width="7.5546875" style="20" customWidth="1"/>
    <col min="6914" max="6914" width="40.6640625" style="20" customWidth="1"/>
    <col min="6915" max="6915" width="13.44140625" style="20" customWidth="1"/>
    <col min="6916" max="6916" width="16.6640625" style="20" customWidth="1"/>
    <col min="6917" max="6917" width="13.44140625" style="20" customWidth="1"/>
    <col min="6918" max="6918" width="10.5546875" style="20" customWidth="1"/>
    <col min="6919" max="6919" width="11.33203125" style="20" customWidth="1"/>
    <col min="6920" max="6920" width="8.88671875" style="20"/>
    <col min="6921" max="6921" width="14.6640625" style="20" customWidth="1"/>
    <col min="6922" max="6922" width="15" style="20" customWidth="1"/>
    <col min="6923" max="6923" width="15.88671875" style="20" customWidth="1"/>
    <col min="6924" max="7168" width="8.88671875" style="20"/>
    <col min="7169" max="7169" width="7.5546875" style="20" customWidth="1"/>
    <col min="7170" max="7170" width="40.6640625" style="20" customWidth="1"/>
    <col min="7171" max="7171" width="13.44140625" style="20" customWidth="1"/>
    <col min="7172" max="7172" width="16.6640625" style="20" customWidth="1"/>
    <col min="7173" max="7173" width="13.44140625" style="20" customWidth="1"/>
    <col min="7174" max="7174" width="10.5546875" style="20" customWidth="1"/>
    <col min="7175" max="7175" width="11.33203125" style="20" customWidth="1"/>
    <col min="7176" max="7176" width="8.88671875" style="20"/>
    <col min="7177" max="7177" width="14.6640625" style="20" customWidth="1"/>
    <col min="7178" max="7178" width="15" style="20" customWidth="1"/>
    <col min="7179" max="7179" width="15.88671875" style="20" customWidth="1"/>
    <col min="7180" max="7424" width="8.88671875" style="20"/>
    <col min="7425" max="7425" width="7.5546875" style="20" customWidth="1"/>
    <col min="7426" max="7426" width="40.6640625" style="20" customWidth="1"/>
    <col min="7427" max="7427" width="13.44140625" style="20" customWidth="1"/>
    <col min="7428" max="7428" width="16.6640625" style="20" customWidth="1"/>
    <col min="7429" max="7429" width="13.44140625" style="20" customWidth="1"/>
    <col min="7430" max="7430" width="10.5546875" style="20" customWidth="1"/>
    <col min="7431" max="7431" width="11.33203125" style="20" customWidth="1"/>
    <col min="7432" max="7432" width="8.88671875" style="20"/>
    <col min="7433" max="7433" width="14.6640625" style="20" customWidth="1"/>
    <col min="7434" max="7434" width="15" style="20" customWidth="1"/>
    <col min="7435" max="7435" width="15.88671875" style="20" customWidth="1"/>
    <col min="7436" max="7680" width="8.88671875" style="20"/>
    <col min="7681" max="7681" width="7.5546875" style="20" customWidth="1"/>
    <col min="7682" max="7682" width="40.6640625" style="20" customWidth="1"/>
    <col min="7683" max="7683" width="13.44140625" style="20" customWidth="1"/>
    <col min="7684" max="7684" width="16.6640625" style="20" customWidth="1"/>
    <col min="7685" max="7685" width="13.44140625" style="20" customWidth="1"/>
    <col min="7686" max="7686" width="10.5546875" style="20" customWidth="1"/>
    <col min="7687" max="7687" width="11.33203125" style="20" customWidth="1"/>
    <col min="7688" max="7688" width="8.88671875" style="20"/>
    <col min="7689" max="7689" width="14.6640625" style="20" customWidth="1"/>
    <col min="7690" max="7690" width="15" style="20" customWidth="1"/>
    <col min="7691" max="7691" width="15.88671875" style="20" customWidth="1"/>
    <col min="7692" max="7936" width="8.88671875" style="20"/>
    <col min="7937" max="7937" width="7.5546875" style="20" customWidth="1"/>
    <col min="7938" max="7938" width="40.6640625" style="20" customWidth="1"/>
    <col min="7939" max="7939" width="13.44140625" style="20" customWidth="1"/>
    <col min="7940" max="7940" width="16.6640625" style="20" customWidth="1"/>
    <col min="7941" max="7941" width="13.44140625" style="20" customWidth="1"/>
    <col min="7942" max="7942" width="10.5546875" style="20" customWidth="1"/>
    <col min="7943" max="7943" width="11.33203125" style="20" customWidth="1"/>
    <col min="7944" max="7944" width="8.88671875" style="20"/>
    <col min="7945" max="7945" width="14.6640625" style="20" customWidth="1"/>
    <col min="7946" max="7946" width="15" style="20" customWidth="1"/>
    <col min="7947" max="7947" width="15.88671875" style="20" customWidth="1"/>
    <col min="7948" max="8192" width="8.88671875" style="20"/>
    <col min="8193" max="8193" width="7.5546875" style="20" customWidth="1"/>
    <col min="8194" max="8194" width="40.6640625" style="20" customWidth="1"/>
    <col min="8195" max="8195" width="13.44140625" style="20" customWidth="1"/>
    <col min="8196" max="8196" width="16.6640625" style="20" customWidth="1"/>
    <col min="8197" max="8197" width="13.44140625" style="20" customWidth="1"/>
    <col min="8198" max="8198" width="10.5546875" style="20" customWidth="1"/>
    <col min="8199" max="8199" width="11.33203125" style="20" customWidth="1"/>
    <col min="8200" max="8200" width="8.88671875" style="20"/>
    <col min="8201" max="8201" width="14.6640625" style="20" customWidth="1"/>
    <col min="8202" max="8202" width="15" style="20" customWidth="1"/>
    <col min="8203" max="8203" width="15.88671875" style="20" customWidth="1"/>
    <col min="8204" max="8448" width="8.88671875" style="20"/>
    <col min="8449" max="8449" width="7.5546875" style="20" customWidth="1"/>
    <col min="8450" max="8450" width="40.6640625" style="20" customWidth="1"/>
    <col min="8451" max="8451" width="13.44140625" style="20" customWidth="1"/>
    <col min="8452" max="8452" width="16.6640625" style="20" customWidth="1"/>
    <col min="8453" max="8453" width="13.44140625" style="20" customWidth="1"/>
    <col min="8454" max="8454" width="10.5546875" style="20" customWidth="1"/>
    <col min="8455" max="8455" width="11.33203125" style="20" customWidth="1"/>
    <col min="8456" max="8456" width="8.88671875" style="20"/>
    <col min="8457" max="8457" width="14.6640625" style="20" customWidth="1"/>
    <col min="8458" max="8458" width="15" style="20" customWidth="1"/>
    <col min="8459" max="8459" width="15.88671875" style="20" customWidth="1"/>
    <col min="8460" max="8704" width="8.88671875" style="20"/>
    <col min="8705" max="8705" width="7.5546875" style="20" customWidth="1"/>
    <col min="8706" max="8706" width="40.6640625" style="20" customWidth="1"/>
    <col min="8707" max="8707" width="13.44140625" style="20" customWidth="1"/>
    <col min="8708" max="8708" width="16.6640625" style="20" customWidth="1"/>
    <col min="8709" max="8709" width="13.44140625" style="20" customWidth="1"/>
    <col min="8710" max="8710" width="10.5546875" style="20" customWidth="1"/>
    <col min="8711" max="8711" width="11.33203125" style="20" customWidth="1"/>
    <col min="8712" max="8712" width="8.88671875" style="20"/>
    <col min="8713" max="8713" width="14.6640625" style="20" customWidth="1"/>
    <col min="8714" max="8714" width="15" style="20" customWidth="1"/>
    <col min="8715" max="8715" width="15.88671875" style="20" customWidth="1"/>
    <col min="8716" max="8960" width="8.88671875" style="20"/>
    <col min="8961" max="8961" width="7.5546875" style="20" customWidth="1"/>
    <col min="8962" max="8962" width="40.6640625" style="20" customWidth="1"/>
    <col min="8963" max="8963" width="13.44140625" style="20" customWidth="1"/>
    <col min="8964" max="8964" width="16.6640625" style="20" customWidth="1"/>
    <col min="8965" max="8965" width="13.44140625" style="20" customWidth="1"/>
    <col min="8966" max="8966" width="10.5546875" style="20" customWidth="1"/>
    <col min="8967" max="8967" width="11.33203125" style="20" customWidth="1"/>
    <col min="8968" max="8968" width="8.88671875" style="20"/>
    <col min="8969" max="8969" width="14.6640625" style="20" customWidth="1"/>
    <col min="8970" max="8970" width="15" style="20" customWidth="1"/>
    <col min="8971" max="8971" width="15.88671875" style="20" customWidth="1"/>
    <col min="8972" max="9216" width="8.88671875" style="20"/>
    <col min="9217" max="9217" width="7.5546875" style="20" customWidth="1"/>
    <col min="9218" max="9218" width="40.6640625" style="20" customWidth="1"/>
    <col min="9219" max="9219" width="13.44140625" style="20" customWidth="1"/>
    <col min="9220" max="9220" width="16.6640625" style="20" customWidth="1"/>
    <col min="9221" max="9221" width="13.44140625" style="20" customWidth="1"/>
    <col min="9222" max="9222" width="10.5546875" style="20" customWidth="1"/>
    <col min="9223" max="9223" width="11.33203125" style="20" customWidth="1"/>
    <col min="9224" max="9224" width="8.88671875" style="20"/>
    <col min="9225" max="9225" width="14.6640625" style="20" customWidth="1"/>
    <col min="9226" max="9226" width="15" style="20" customWidth="1"/>
    <col min="9227" max="9227" width="15.88671875" style="20" customWidth="1"/>
    <col min="9228" max="9472" width="8.88671875" style="20"/>
    <col min="9473" max="9473" width="7.5546875" style="20" customWidth="1"/>
    <col min="9474" max="9474" width="40.6640625" style="20" customWidth="1"/>
    <col min="9475" max="9475" width="13.44140625" style="20" customWidth="1"/>
    <col min="9476" max="9476" width="16.6640625" style="20" customWidth="1"/>
    <col min="9477" max="9477" width="13.44140625" style="20" customWidth="1"/>
    <col min="9478" max="9478" width="10.5546875" style="20" customWidth="1"/>
    <col min="9479" max="9479" width="11.33203125" style="20" customWidth="1"/>
    <col min="9480" max="9480" width="8.88671875" style="20"/>
    <col min="9481" max="9481" width="14.6640625" style="20" customWidth="1"/>
    <col min="9482" max="9482" width="15" style="20" customWidth="1"/>
    <col min="9483" max="9483" width="15.88671875" style="20" customWidth="1"/>
    <col min="9484" max="9728" width="8.88671875" style="20"/>
    <col min="9729" max="9729" width="7.5546875" style="20" customWidth="1"/>
    <col min="9730" max="9730" width="40.6640625" style="20" customWidth="1"/>
    <col min="9731" max="9731" width="13.44140625" style="20" customWidth="1"/>
    <col min="9732" max="9732" width="16.6640625" style="20" customWidth="1"/>
    <col min="9733" max="9733" width="13.44140625" style="20" customWidth="1"/>
    <col min="9734" max="9734" width="10.5546875" style="20" customWidth="1"/>
    <col min="9735" max="9735" width="11.33203125" style="20" customWidth="1"/>
    <col min="9736" max="9736" width="8.88671875" style="20"/>
    <col min="9737" max="9737" width="14.6640625" style="20" customWidth="1"/>
    <col min="9738" max="9738" width="15" style="20" customWidth="1"/>
    <col min="9739" max="9739" width="15.88671875" style="20" customWidth="1"/>
    <col min="9740" max="9984" width="8.88671875" style="20"/>
    <col min="9985" max="9985" width="7.5546875" style="20" customWidth="1"/>
    <col min="9986" max="9986" width="40.6640625" style="20" customWidth="1"/>
    <col min="9987" max="9987" width="13.44140625" style="20" customWidth="1"/>
    <col min="9988" max="9988" width="16.6640625" style="20" customWidth="1"/>
    <col min="9989" max="9989" width="13.44140625" style="20" customWidth="1"/>
    <col min="9990" max="9990" width="10.5546875" style="20" customWidth="1"/>
    <col min="9991" max="9991" width="11.33203125" style="20" customWidth="1"/>
    <col min="9992" max="9992" width="8.88671875" style="20"/>
    <col min="9993" max="9993" width="14.6640625" style="20" customWidth="1"/>
    <col min="9994" max="9994" width="15" style="20" customWidth="1"/>
    <col min="9995" max="9995" width="15.88671875" style="20" customWidth="1"/>
    <col min="9996" max="10240" width="8.88671875" style="20"/>
    <col min="10241" max="10241" width="7.5546875" style="20" customWidth="1"/>
    <col min="10242" max="10242" width="40.6640625" style="20" customWidth="1"/>
    <col min="10243" max="10243" width="13.44140625" style="20" customWidth="1"/>
    <col min="10244" max="10244" width="16.6640625" style="20" customWidth="1"/>
    <col min="10245" max="10245" width="13.44140625" style="20" customWidth="1"/>
    <col min="10246" max="10246" width="10.5546875" style="20" customWidth="1"/>
    <col min="10247" max="10247" width="11.33203125" style="20" customWidth="1"/>
    <col min="10248" max="10248" width="8.88671875" style="20"/>
    <col min="10249" max="10249" width="14.6640625" style="20" customWidth="1"/>
    <col min="10250" max="10250" width="15" style="20" customWidth="1"/>
    <col min="10251" max="10251" width="15.88671875" style="20" customWidth="1"/>
    <col min="10252" max="10496" width="8.88671875" style="20"/>
    <col min="10497" max="10497" width="7.5546875" style="20" customWidth="1"/>
    <col min="10498" max="10498" width="40.6640625" style="20" customWidth="1"/>
    <col min="10499" max="10499" width="13.44140625" style="20" customWidth="1"/>
    <col min="10500" max="10500" width="16.6640625" style="20" customWidth="1"/>
    <col min="10501" max="10501" width="13.44140625" style="20" customWidth="1"/>
    <col min="10502" max="10502" width="10.5546875" style="20" customWidth="1"/>
    <col min="10503" max="10503" width="11.33203125" style="20" customWidth="1"/>
    <col min="10504" max="10504" width="8.88671875" style="20"/>
    <col min="10505" max="10505" width="14.6640625" style="20" customWidth="1"/>
    <col min="10506" max="10506" width="15" style="20" customWidth="1"/>
    <col min="10507" max="10507" width="15.88671875" style="20" customWidth="1"/>
    <col min="10508" max="10752" width="8.88671875" style="20"/>
    <col min="10753" max="10753" width="7.5546875" style="20" customWidth="1"/>
    <col min="10754" max="10754" width="40.6640625" style="20" customWidth="1"/>
    <col min="10755" max="10755" width="13.44140625" style="20" customWidth="1"/>
    <col min="10756" max="10756" width="16.6640625" style="20" customWidth="1"/>
    <col min="10757" max="10757" width="13.44140625" style="20" customWidth="1"/>
    <col min="10758" max="10758" width="10.5546875" style="20" customWidth="1"/>
    <col min="10759" max="10759" width="11.33203125" style="20" customWidth="1"/>
    <col min="10760" max="10760" width="8.88671875" style="20"/>
    <col min="10761" max="10761" width="14.6640625" style="20" customWidth="1"/>
    <col min="10762" max="10762" width="15" style="20" customWidth="1"/>
    <col min="10763" max="10763" width="15.88671875" style="20" customWidth="1"/>
    <col min="10764" max="11008" width="8.88671875" style="20"/>
    <col min="11009" max="11009" width="7.5546875" style="20" customWidth="1"/>
    <col min="11010" max="11010" width="40.6640625" style="20" customWidth="1"/>
    <col min="11011" max="11011" width="13.44140625" style="20" customWidth="1"/>
    <col min="11012" max="11012" width="16.6640625" style="20" customWidth="1"/>
    <col min="11013" max="11013" width="13.44140625" style="20" customWidth="1"/>
    <col min="11014" max="11014" width="10.5546875" style="20" customWidth="1"/>
    <col min="11015" max="11015" width="11.33203125" style="20" customWidth="1"/>
    <col min="11016" max="11016" width="8.88671875" style="20"/>
    <col min="11017" max="11017" width="14.6640625" style="20" customWidth="1"/>
    <col min="11018" max="11018" width="15" style="20" customWidth="1"/>
    <col min="11019" max="11019" width="15.88671875" style="20" customWidth="1"/>
    <col min="11020" max="11264" width="8.88671875" style="20"/>
    <col min="11265" max="11265" width="7.5546875" style="20" customWidth="1"/>
    <col min="11266" max="11266" width="40.6640625" style="20" customWidth="1"/>
    <col min="11267" max="11267" width="13.44140625" style="20" customWidth="1"/>
    <col min="11268" max="11268" width="16.6640625" style="20" customWidth="1"/>
    <col min="11269" max="11269" width="13.44140625" style="20" customWidth="1"/>
    <col min="11270" max="11270" width="10.5546875" style="20" customWidth="1"/>
    <col min="11271" max="11271" width="11.33203125" style="20" customWidth="1"/>
    <col min="11272" max="11272" width="8.88671875" style="20"/>
    <col min="11273" max="11273" width="14.6640625" style="20" customWidth="1"/>
    <col min="11274" max="11274" width="15" style="20" customWidth="1"/>
    <col min="11275" max="11275" width="15.88671875" style="20" customWidth="1"/>
    <col min="11276" max="11520" width="8.88671875" style="20"/>
    <col min="11521" max="11521" width="7.5546875" style="20" customWidth="1"/>
    <col min="11522" max="11522" width="40.6640625" style="20" customWidth="1"/>
    <col min="11523" max="11523" width="13.44140625" style="20" customWidth="1"/>
    <col min="11524" max="11524" width="16.6640625" style="20" customWidth="1"/>
    <col min="11525" max="11525" width="13.44140625" style="20" customWidth="1"/>
    <col min="11526" max="11526" width="10.5546875" style="20" customWidth="1"/>
    <col min="11527" max="11527" width="11.33203125" style="20" customWidth="1"/>
    <col min="11528" max="11528" width="8.88671875" style="20"/>
    <col min="11529" max="11529" width="14.6640625" style="20" customWidth="1"/>
    <col min="11530" max="11530" width="15" style="20" customWidth="1"/>
    <col min="11531" max="11531" width="15.88671875" style="20" customWidth="1"/>
    <col min="11532" max="11776" width="8.88671875" style="20"/>
    <col min="11777" max="11777" width="7.5546875" style="20" customWidth="1"/>
    <col min="11778" max="11778" width="40.6640625" style="20" customWidth="1"/>
    <col min="11779" max="11779" width="13.44140625" style="20" customWidth="1"/>
    <col min="11780" max="11780" width="16.6640625" style="20" customWidth="1"/>
    <col min="11781" max="11781" width="13.44140625" style="20" customWidth="1"/>
    <col min="11782" max="11782" width="10.5546875" style="20" customWidth="1"/>
    <col min="11783" max="11783" width="11.33203125" style="20" customWidth="1"/>
    <col min="11784" max="11784" width="8.88671875" style="20"/>
    <col min="11785" max="11785" width="14.6640625" style="20" customWidth="1"/>
    <col min="11786" max="11786" width="15" style="20" customWidth="1"/>
    <col min="11787" max="11787" width="15.88671875" style="20" customWidth="1"/>
    <col min="11788" max="12032" width="8.88671875" style="20"/>
    <col min="12033" max="12033" width="7.5546875" style="20" customWidth="1"/>
    <col min="12034" max="12034" width="40.6640625" style="20" customWidth="1"/>
    <col min="12035" max="12035" width="13.44140625" style="20" customWidth="1"/>
    <col min="12036" max="12036" width="16.6640625" style="20" customWidth="1"/>
    <col min="12037" max="12037" width="13.44140625" style="20" customWidth="1"/>
    <col min="12038" max="12038" width="10.5546875" style="20" customWidth="1"/>
    <col min="12039" max="12039" width="11.33203125" style="20" customWidth="1"/>
    <col min="12040" max="12040" width="8.88671875" style="20"/>
    <col min="12041" max="12041" width="14.6640625" style="20" customWidth="1"/>
    <col min="12042" max="12042" width="15" style="20" customWidth="1"/>
    <col min="12043" max="12043" width="15.88671875" style="20" customWidth="1"/>
    <col min="12044" max="12288" width="8.88671875" style="20"/>
    <col min="12289" max="12289" width="7.5546875" style="20" customWidth="1"/>
    <col min="12290" max="12290" width="40.6640625" style="20" customWidth="1"/>
    <col min="12291" max="12291" width="13.44140625" style="20" customWidth="1"/>
    <col min="12292" max="12292" width="16.6640625" style="20" customWidth="1"/>
    <col min="12293" max="12293" width="13.44140625" style="20" customWidth="1"/>
    <col min="12294" max="12294" width="10.5546875" style="20" customWidth="1"/>
    <col min="12295" max="12295" width="11.33203125" style="20" customWidth="1"/>
    <col min="12296" max="12296" width="8.88671875" style="20"/>
    <col min="12297" max="12297" width="14.6640625" style="20" customWidth="1"/>
    <col min="12298" max="12298" width="15" style="20" customWidth="1"/>
    <col min="12299" max="12299" width="15.88671875" style="20" customWidth="1"/>
    <col min="12300" max="12544" width="8.88671875" style="20"/>
    <col min="12545" max="12545" width="7.5546875" style="20" customWidth="1"/>
    <col min="12546" max="12546" width="40.6640625" style="20" customWidth="1"/>
    <col min="12547" max="12547" width="13.44140625" style="20" customWidth="1"/>
    <col min="12548" max="12548" width="16.6640625" style="20" customWidth="1"/>
    <col min="12549" max="12549" width="13.44140625" style="20" customWidth="1"/>
    <col min="12550" max="12550" width="10.5546875" style="20" customWidth="1"/>
    <col min="12551" max="12551" width="11.33203125" style="20" customWidth="1"/>
    <col min="12552" max="12552" width="8.88671875" style="20"/>
    <col min="12553" max="12553" width="14.6640625" style="20" customWidth="1"/>
    <col min="12554" max="12554" width="15" style="20" customWidth="1"/>
    <col min="12555" max="12555" width="15.88671875" style="20" customWidth="1"/>
    <col min="12556" max="12800" width="8.88671875" style="20"/>
    <col min="12801" max="12801" width="7.5546875" style="20" customWidth="1"/>
    <col min="12802" max="12802" width="40.6640625" style="20" customWidth="1"/>
    <col min="12803" max="12803" width="13.44140625" style="20" customWidth="1"/>
    <col min="12804" max="12804" width="16.6640625" style="20" customWidth="1"/>
    <col min="12805" max="12805" width="13.44140625" style="20" customWidth="1"/>
    <col min="12806" max="12806" width="10.5546875" style="20" customWidth="1"/>
    <col min="12807" max="12807" width="11.33203125" style="20" customWidth="1"/>
    <col min="12808" max="12808" width="8.88671875" style="20"/>
    <col min="12809" max="12809" width="14.6640625" style="20" customWidth="1"/>
    <col min="12810" max="12810" width="15" style="20" customWidth="1"/>
    <col min="12811" max="12811" width="15.88671875" style="20" customWidth="1"/>
    <col min="12812" max="13056" width="8.88671875" style="20"/>
    <col min="13057" max="13057" width="7.5546875" style="20" customWidth="1"/>
    <col min="13058" max="13058" width="40.6640625" style="20" customWidth="1"/>
    <col min="13059" max="13059" width="13.44140625" style="20" customWidth="1"/>
    <col min="13060" max="13060" width="16.6640625" style="20" customWidth="1"/>
    <col min="13061" max="13061" width="13.44140625" style="20" customWidth="1"/>
    <col min="13062" max="13062" width="10.5546875" style="20" customWidth="1"/>
    <col min="13063" max="13063" width="11.33203125" style="20" customWidth="1"/>
    <col min="13064" max="13064" width="8.88671875" style="20"/>
    <col min="13065" max="13065" width="14.6640625" style="20" customWidth="1"/>
    <col min="13066" max="13066" width="15" style="20" customWidth="1"/>
    <col min="13067" max="13067" width="15.88671875" style="20" customWidth="1"/>
    <col min="13068" max="13312" width="8.88671875" style="20"/>
    <col min="13313" max="13313" width="7.5546875" style="20" customWidth="1"/>
    <col min="13314" max="13314" width="40.6640625" style="20" customWidth="1"/>
    <col min="13315" max="13315" width="13.44140625" style="20" customWidth="1"/>
    <col min="13316" max="13316" width="16.6640625" style="20" customWidth="1"/>
    <col min="13317" max="13317" width="13.44140625" style="20" customWidth="1"/>
    <col min="13318" max="13318" width="10.5546875" style="20" customWidth="1"/>
    <col min="13319" max="13319" width="11.33203125" style="20" customWidth="1"/>
    <col min="13320" max="13320" width="8.88671875" style="20"/>
    <col min="13321" max="13321" width="14.6640625" style="20" customWidth="1"/>
    <col min="13322" max="13322" width="15" style="20" customWidth="1"/>
    <col min="13323" max="13323" width="15.88671875" style="20" customWidth="1"/>
    <col min="13324" max="13568" width="8.88671875" style="20"/>
    <col min="13569" max="13569" width="7.5546875" style="20" customWidth="1"/>
    <col min="13570" max="13570" width="40.6640625" style="20" customWidth="1"/>
    <col min="13571" max="13571" width="13.44140625" style="20" customWidth="1"/>
    <col min="13572" max="13572" width="16.6640625" style="20" customWidth="1"/>
    <col min="13573" max="13573" width="13.44140625" style="20" customWidth="1"/>
    <col min="13574" max="13574" width="10.5546875" style="20" customWidth="1"/>
    <col min="13575" max="13575" width="11.33203125" style="20" customWidth="1"/>
    <col min="13576" max="13576" width="8.88671875" style="20"/>
    <col min="13577" max="13577" width="14.6640625" style="20" customWidth="1"/>
    <col min="13578" max="13578" width="15" style="20" customWidth="1"/>
    <col min="13579" max="13579" width="15.88671875" style="20" customWidth="1"/>
    <col min="13580" max="13824" width="8.88671875" style="20"/>
    <col min="13825" max="13825" width="7.5546875" style="20" customWidth="1"/>
    <col min="13826" max="13826" width="40.6640625" style="20" customWidth="1"/>
    <col min="13827" max="13827" width="13.44140625" style="20" customWidth="1"/>
    <col min="13828" max="13828" width="16.6640625" style="20" customWidth="1"/>
    <col min="13829" max="13829" width="13.44140625" style="20" customWidth="1"/>
    <col min="13830" max="13830" width="10.5546875" style="20" customWidth="1"/>
    <col min="13831" max="13831" width="11.33203125" style="20" customWidth="1"/>
    <col min="13832" max="13832" width="8.88671875" style="20"/>
    <col min="13833" max="13833" width="14.6640625" style="20" customWidth="1"/>
    <col min="13834" max="13834" width="15" style="20" customWidth="1"/>
    <col min="13835" max="13835" width="15.88671875" style="20" customWidth="1"/>
    <col min="13836" max="14080" width="8.88671875" style="20"/>
    <col min="14081" max="14081" width="7.5546875" style="20" customWidth="1"/>
    <col min="14082" max="14082" width="40.6640625" style="20" customWidth="1"/>
    <col min="14083" max="14083" width="13.44140625" style="20" customWidth="1"/>
    <col min="14084" max="14084" width="16.6640625" style="20" customWidth="1"/>
    <col min="14085" max="14085" width="13.44140625" style="20" customWidth="1"/>
    <col min="14086" max="14086" width="10.5546875" style="20" customWidth="1"/>
    <col min="14087" max="14087" width="11.33203125" style="20" customWidth="1"/>
    <col min="14088" max="14088" width="8.88671875" style="20"/>
    <col min="14089" max="14089" width="14.6640625" style="20" customWidth="1"/>
    <col min="14090" max="14090" width="15" style="20" customWidth="1"/>
    <col min="14091" max="14091" width="15.88671875" style="20" customWidth="1"/>
    <col min="14092" max="14336" width="8.88671875" style="20"/>
    <col min="14337" max="14337" width="7.5546875" style="20" customWidth="1"/>
    <col min="14338" max="14338" width="40.6640625" style="20" customWidth="1"/>
    <col min="14339" max="14339" width="13.44140625" style="20" customWidth="1"/>
    <col min="14340" max="14340" width="16.6640625" style="20" customWidth="1"/>
    <col min="14341" max="14341" width="13.44140625" style="20" customWidth="1"/>
    <col min="14342" max="14342" width="10.5546875" style="20" customWidth="1"/>
    <col min="14343" max="14343" width="11.33203125" style="20" customWidth="1"/>
    <col min="14344" max="14344" width="8.88671875" style="20"/>
    <col min="14345" max="14345" width="14.6640625" style="20" customWidth="1"/>
    <col min="14346" max="14346" width="15" style="20" customWidth="1"/>
    <col min="14347" max="14347" width="15.88671875" style="20" customWidth="1"/>
    <col min="14348" max="14592" width="8.88671875" style="20"/>
    <col min="14593" max="14593" width="7.5546875" style="20" customWidth="1"/>
    <col min="14594" max="14594" width="40.6640625" style="20" customWidth="1"/>
    <col min="14595" max="14595" width="13.44140625" style="20" customWidth="1"/>
    <col min="14596" max="14596" width="16.6640625" style="20" customWidth="1"/>
    <col min="14597" max="14597" width="13.44140625" style="20" customWidth="1"/>
    <col min="14598" max="14598" width="10.5546875" style="20" customWidth="1"/>
    <col min="14599" max="14599" width="11.33203125" style="20" customWidth="1"/>
    <col min="14600" max="14600" width="8.88671875" style="20"/>
    <col min="14601" max="14601" width="14.6640625" style="20" customWidth="1"/>
    <col min="14602" max="14602" width="15" style="20" customWidth="1"/>
    <col min="14603" max="14603" width="15.88671875" style="20" customWidth="1"/>
    <col min="14604" max="14848" width="8.88671875" style="20"/>
    <col min="14849" max="14849" width="7.5546875" style="20" customWidth="1"/>
    <col min="14850" max="14850" width="40.6640625" style="20" customWidth="1"/>
    <col min="14851" max="14851" width="13.44140625" style="20" customWidth="1"/>
    <col min="14852" max="14852" width="16.6640625" style="20" customWidth="1"/>
    <col min="14853" max="14853" width="13.44140625" style="20" customWidth="1"/>
    <col min="14854" max="14854" width="10.5546875" style="20" customWidth="1"/>
    <col min="14855" max="14855" width="11.33203125" style="20" customWidth="1"/>
    <col min="14856" max="14856" width="8.88671875" style="20"/>
    <col min="14857" max="14857" width="14.6640625" style="20" customWidth="1"/>
    <col min="14858" max="14858" width="15" style="20" customWidth="1"/>
    <col min="14859" max="14859" width="15.88671875" style="20" customWidth="1"/>
    <col min="14860" max="15104" width="8.88671875" style="20"/>
    <col min="15105" max="15105" width="7.5546875" style="20" customWidth="1"/>
    <col min="15106" max="15106" width="40.6640625" style="20" customWidth="1"/>
    <col min="15107" max="15107" width="13.44140625" style="20" customWidth="1"/>
    <col min="15108" max="15108" width="16.6640625" style="20" customWidth="1"/>
    <col min="15109" max="15109" width="13.44140625" style="20" customWidth="1"/>
    <col min="15110" max="15110" width="10.5546875" style="20" customWidth="1"/>
    <col min="15111" max="15111" width="11.33203125" style="20" customWidth="1"/>
    <col min="15112" max="15112" width="8.88671875" style="20"/>
    <col min="15113" max="15113" width="14.6640625" style="20" customWidth="1"/>
    <col min="15114" max="15114" width="15" style="20" customWidth="1"/>
    <col min="15115" max="15115" width="15.88671875" style="20" customWidth="1"/>
    <col min="15116" max="15360" width="8.88671875" style="20"/>
    <col min="15361" max="15361" width="7.5546875" style="20" customWidth="1"/>
    <col min="15362" max="15362" width="40.6640625" style="20" customWidth="1"/>
    <col min="15363" max="15363" width="13.44140625" style="20" customWidth="1"/>
    <col min="15364" max="15364" width="16.6640625" style="20" customWidth="1"/>
    <col min="15365" max="15365" width="13.44140625" style="20" customWidth="1"/>
    <col min="15366" max="15366" width="10.5546875" style="20" customWidth="1"/>
    <col min="15367" max="15367" width="11.33203125" style="20" customWidth="1"/>
    <col min="15368" max="15368" width="8.88671875" style="20"/>
    <col min="15369" max="15369" width="14.6640625" style="20" customWidth="1"/>
    <col min="15370" max="15370" width="15" style="20" customWidth="1"/>
    <col min="15371" max="15371" width="15.88671875" style="20" customWidth="1"/>
    <col min="15372" max="15616" width="8.88671875" style="20"/>
    <col min="15617" max="15617" width="7.5546875" style="20" customWidth="1"/>
    <col min="15618" max="15618" width="40.6640625" style="20" customWidth="1"/>
    <col min="15619" max="15619" width="13.44140625" style="20" customWidth="1"/>
    <col min="15620" max="15620" width="16.6640625" style="20" customWidth="1"/>
    <col min="15621" max="15621" width="13.44140625" style="20" customWidth="1"/>
    <col min="15622" max="15622" width="10.5546875" style="20" customWidth="1"/>
    <col min="15623" max="15623" width="11.33203125" style="20" customWidth="1"/>
    <col min="15624" max="15624" width="8.88671875" style="20"/>
    <col min="15625" max="15625" width="14.6640625" style="20" customWidth="1"/>
    <col min="15626" max="15626" width="15" style="20" customWidth="1"/>
    <col min="15627" max="15627" width="15.88671875" style="20" customWidth="1"/>
    <col min="15628" max="15872" width="8.88671875" style="20"/>
    <col min="15873" max="15873" width="7.5546875" style="20" customWidth="1"/>
    <col min="15874" max="15874" width="40.6640625" style="20" customWidth="1"/>
    <col min="15875" max="15875" width="13.44140625" style="20" customWidth="1"/>
    <col min="15876" max="15876" width="16.6640625" style="20" customWidth="1"/>
    <col min="15877" max="15877" width="13.44140625" style="20" customWidth="1"/>
    <col min="15878" max="15878" width="10.5546875" style="20" customWidth="1"/>
    <col min="15879" max="15879" width="11.33203125" style="20" customWidth="1"/>
    <col min="15880" max="15880" width="8.88671875" style="20"/>
    <col min="15881" max="15881" width="14.6640625" style="20" customWidth="1"/>
    <col min="15882" max="15882" width="15" style="20" customWidth="1"/>
    <col min="15883" max="15883" width="15.88671875" style="20" customWidth="1"/>
    <col min="15884" max="16128" width="8.88671875" style="20"/>
    <col min="16129" max="16129" width="7.5546875" style="20" customWidth="1"/>
    <col min="16130" max="16130" width="40.6640625" style="20" customWidth="1"/>
    <col min="16131" max="16131" width="13.44140625" style="20" customWidth="1"/>
    <col min="16132" max="16132" width="16.6640625" style="20" customWidth="1"/>
    <col min="16133" max="16133" width="13.44140625" style="20" customWidth="1"/>
    <col min="16134" max="16134" width="10.5546875" style="20" customWidth="1"/>
    <col min="16135" max="16135" width="11.33203125" style="20" customWidth="1"/>
    <col min="16136" max="16136" width="8.88671875" style="20"/>
    <col min="16137" max="16137" width="14.6640625" style="20" customWidth="1"/>
    <col min="16138" max="16138" width="15" style="20" customWidth="1"/>
    <col min="16139" max="16139" width="15.88671875" style="20" customWidth="1"/>
    <col min="16140" max="16384" width="8.88671875" style="20"/>
  </cols>
  <sheetData>
    <row r="1" spans="1:12" ht="18">
      <c r="A1" s="88" t="s">
        <v>150</v>
      </c>
      <c r="B1" s="88"/>
      <c r="C1" s="88"/>
      <c r="D1" s="88"/>
      <c r="E1" s="88"/>
      <c r="F1" s="88"/>
      <c r="G1" s="88"/>
    </row>
    <row r="2" spans="1:12" ht="18">
      <c r="A2" s="88" t="s">
        <v>151</v>
      </c>
      <c r="B2" s="88"/>
      <c r="C2" s="88"/>
      <c r="D2" s="88"/>
      <c r="E2" s="88"/>
      <c r="F2" s="88"/>
      <c r="G2" s="88"/>
    </row>
    <row r="3" spans="1:12" ht="18">
      <c r="A3" s="21"/>
      <c r="B3" s="21"/>
      <c r="C3" s="21"/>
      <c r="D3" s="21"/>
      <c r="E3" s="21"/>
      <c r="F3" s="21"/>
      <c r="G3" s="21"/>
    </row>
    <row r="4" spans="1:12" ht="18">
      <c r="A4" s="89" t="s">
        <v>120</v>
      </c>
      <c r="B4" s="89"/>
      <c r="C4" s="89"/>
      <c r="D4" s="89"/>
      <c r="E4" s="89"/>
      <c r="F4" s="89"/>
      <c r="G4" s="89"/>
    </row>
    <row r="5" spans="1:12" ht="18">
      <c r="A5" s="90" t="s">
        <v>7</v>
      </c>
      <c r="B5" s="90"/>
      <c r="C5" s="90"/>
      <c r="D5" s="90"/>
      <c r="E5" s="90"/>
      <c r="F5" s="90"/>
      <c r="G5" s="90"/>
    </row>
    <row r="6" spans="1:12" ht="18.600000000000001" thickBot="1">
      <c r="A6" s="22"/>
      <c r="B6" s="22"/>
      <c r="C6" s="22"/>
      <c r="D6" s="22"/>
      <c r="E6" s="23"/>
      <c r="F6" s="23"/>
      <c r="G6" s="23"/>
    </row>
    <row r="7" spans="1:12" s="27" customFormat="1" ht="28.2" thickBot="1">
      <c r="A7" s="24" t="s">
        <v>121</v>
      </c>
      <c r="B7" s="24" t="s">
        <v>122</v>
      </c>
      <c r="C7" s="24" t="s">
        <v>123</v>
      </c>
      <c r="D7" s="24" t="s">
        <v>138</v>
      </c>
      <c r="E7" s="25" t="s">
        <v>139</v>
      </c>
      <c r="F7" s="26" t="s">
        <v>140</v>
      </c>
      <c r="G7" s="26" t="s">
        <v>141</v>
      </c>
      <c r="J7" s="28"/>
    </row>
    <row r="8" spans="1:12" s="27" customFormat="1" ht="13.8">
      <c r="A8" s="24"/>
      <c r="B8" s="29">
        <v>1</v>
      </c>
      <c r="C8" s="29">
        <v>2</v>
      </c>
      <c r="D8" s="29">
        <v>3</v>
      </c>
      <c r="E8" s="30">
        <v>4</v>
      </c>
      <c r="F8" s="31" t="s">
        <v>124</v>
      </c>
      <c r="G8" s="31" t="s">
        <v>125</v>
      </c>
      <c r="J8" s="28"/>
    </row>
    <row r="9" spans="1:12" s="27" customFormat="1" ht="13.8">
      <c r="A9" s="24">
        <v>6</v>
      </c>
      <c r="B9" s="32" t="s">
        <v>126</v>
      </c>
      <c r="C9" s="33">
        <f>'Ekonomska klasifikacija'!B5</f>
        <v>1189786.6099999999</v>
      </c>
      <c r="D9" s="33">
        <f>'Ekonomska klasifikacija'!C5+'Ekonomska klasifikacija'!C29</f>
        <v>1425279</v>
      </c>
      <c r="E9" s="33">
        <f>'Ekonomska klasifikacija'!E5</f>
        <v>1246737.07</v>
      </c>
      <c r="F9" s="33">
        <f>E9/C9*100</f>
        <v>104.78661127309208</v>
      </c>
      <c r="G9" s="33">
        <f>'Ekonomska klasifikacija'!G5</f>
        <v>87.473194371066995</v>
      </c>
      <c r="I9" s="34"/>
      <c r="J9" s="35"/>
      <c r="K9" s="34"/>
    </row>
    <row r="10" spans="1:12" s="27" customFormat="1" ht="13.8">
      <c r="A10" s="24">
        <v>7</v>
      </c>
      <c r="B10" s="32" t="s">
        <v>127</v>
      </c>
      <c r="C10" s="36">
        <f>'Ekonomska klasifikacija'!B26</f>
        <v>604.9</v>
      </c>
      <c r="D10" s="36">
        <f>'[1]EKONOMSKA KLASIFIKACIJA'!C24</f>
        <v>0</v>
      </c>
      <c r="E10" s="36">
        <f>'Ekonomska klasifikacija'!E25</f>
        <v>87.12</v>
      </c>
      <c r="F10" s="36">
        <f>'Ekonomska klasifikacija'!F25</f>
        <v>14.4</v>
      </c>
      <c r="G10" s="36">
        <f>'Ekonomska klasifikacija'!G25</f>
        <v>0</v>
      </c>
      <c r="J10" s="34"/>
      <c r="K10" s="34"/>
    </row>
    <row r="11" spans="1:12" s="27" customFormat="1" ht="13.8">
      <c r="A11" s="24">
        <v>3</v>
      </c>
      <c r="B11" s="32" t="s">
        <v>128</v>
      </c>
      <c r="C11" s="37">
        <f>'Ekonomska klasifikacija'!B31</f>
        <v>1152942.72</v>
      </c>
      <c r="D11" s="37">
        <f>'Ekonomska klasifikacija'!C31</f>
        <v>1379369</v>
      </c>
      <c r="E11" s="37">
        <f>'Ekonomska klasifikacija'!E31</f>
        <v>1346841.81</v>
      </c>
      <c r="F11" s="37">
        <f>'Ekonomska klasifikacija'!F31</f>
        <v>116.82</v>
      </c>
      <c r="G11" s="37">
        <f>'Ekonomska klasifikacija'!G31</f>
        <v>97.64</v>
      </c>
      <c r="J11" s="34"/>
      <c r="K11" s="34"/>
    </row>
    <row r="12" spans="1:12" s="27" customFormat="1" ht="13.8">
      <c r="A12" s="24">
        <v>4</v>
      </c>
      <c r="B12" s="32" t="s">
        <v>129</v>
      </c>
      <c r="C12" s="36">
        <f>'Ekonomska klasifikacija'!B76</f>
        <v>18238.57</v>
      </c>
      <c r="D12" s="36">
        <f>'Ekonomska klasifikacija'!C76</f>
        <v>28600</v>
      </c>
      <c r="E12" s="36">
        <f>'Ekonomska klasifikacija'!E76</f>
        <v>25823.88</v>
      </c>
      <c r="F12" s="36">
        <f>'Ekonomska klasifikacija'!F76</f>
        <v>141.59</v>
      </c>
      <c r="G12" s="36">
        <f>'Ekonomska klasifikacija'!G76</f>
        <v>90.29</v>
      </c>
      <c r="I12" s="58"/>
      <c r="J12" s="58"/>
      <c r="K12" s="34"/>
      <c r="L12" s="58"/>
    </row>
    <row r="13" spans="1:12" s="27" customFormat="1" ht="13.8">
      <c r="A13" s="24"/>
      <c r="B13" s="32" t="s">
        <v>130</v>
      </c>
      <c r="C13" s="37">
        <f>((C9+C10)-(C11+C12))</f>
        <v>19210.219999999739</v>
      </c>
      <c r="D13" s="37">
        <f t="shared" ref="D13:E13" si="0">((D9+D10)-(D11+D12))</f>
        <v>17310</v>
      </c>
      <c r="E13" s="37">
        <f t="shared" si="0"/>
        <v>-125841.49999999977</v>
      </c>
      <c r="F13" s="38">
        <f t="shared" ref="F13" si="1">E13/C13*100</f>
        <v>-655.07578778380196</v>
      </c>
      <c r="G13" s="36">
        <f>E13/D13*100</f>
        <v>-726.98729058347635</v>
      </c>
      <c r="I13" s="58"/>
      <c r="J13" s="58"/>
      <c r="K13" s="34"/>
      <c r="L13" s="58"/>
    </row>
    <row r="14" spans="1:12">
      <c r="A14" s="39"/>
      <c r="B14" s="39"/>
      <c r="C14" s="39"/>
      <c r="D14" s="39"/>
      <c r="E14" s="23"/>
      <c r="F14" s="23"/>
      <c r="G14" s="23"/>
      <c r="I14" s="58"/>
      <c r="J14" s="58"/>
      <c r="K14" s="34"/>
      <c r="L14" s="58"/>
    </row>
    <row r="15" spans="1:12" ht="18">
      <c r="A15" s="91" t="s">
        <v>131</v>
      </c>
      <c r="B15" s="91"/>
      <c r="C15" s="91"/>
      <c r="D15" s="91"/>
      <c r="E15" s="91"/>
      <c r="F15" s="91"/>
      <c r="G15" s="91"/>
      <c r="I15" s="58"/>
      <c r="J15" s="58"/>
      <c r="K15" s="34"/>
      <c r="L15" s="58"/>
    </row>
    <row r="16" spans="1:12" ht="16.2" thickBot="1">
      <c r="A16" s="41"/>
      <c r="B16" s="39"/>
      <c r="C16" s="39"/>
      <c r="D16" s="39"/>
      <c r="E16" s="23"/>
      <c r="F16" s="23"/>
      <c r="G16" s="23"/>
      <c r="I16" s="58"/>
      <c r="J16" s="58"/>
      <c r="K16" s="34"/>
      <c r="L16" s="58"/>
    </row>
    <row r="17" spans="1:11" s="27" customFormat="1" ht="28.2" thickBot="1">
      <c r="A17" s="24" t="s">
        <v>121</v>
      </c>
      <c r="B17" s="24" t="s">
        <v>122</v>
      </c>
      <c r="C17" s="24" t="s">
        <v>123</v>
      </c>
      <c r="D17" s="24" t="s">
        <v>138</v>
      </c>
      <c r="E17" s="25" t="s">
        <v>139</v>
      </c>
      <c r="F17" s="26" t="s">
        <v>140</v>
      </c>
      <c r="G17" s="26" t="s">
        <v>141</v>
      </c>
      <c r="J17" s="34"/>
      <c r="K17" s="34"/>
    </row>
    <row r="18" spans="1:11" s="27" customFormat="1" ht="27.6">
      <c r="A18" s="24">
        <v>8</v>
      </c>
      <c r="B18" s="32" t="s">
        <v>132</v>
      </c>
      <c r="C18" s="42">
        <v>0</v>
      </c>
      <c r="D18" s="42">
        <v>0</v>
      </c>
      <c r="E18" s="42">
        <v>0</v>
      </c>
      <c r="F18" s="43">
        <f>IFERROR(E18/C18,)</f>
        <v>0</v>
      </c>
      <c r="G18" s="43">
        <f>IFERROR(E18/#REF!,)</f>
        <v>0</v>
      </c>
      <c r="I18" s="34"/>
      <c r="J18" s="34"/>
      <c r="K18" s="34"/>
    </row>
    <row r="19" spans="1:11" s="27" customFormat="1" ht="27.6">
      <c r="A19" s="24">
        <v>5</v>
      </c>
      <c r="B19" s="32" t="s">
        <v>133</v>
      </c>
      <c r="C19" s="42">
        <v>0</v>
      </c>
      <c r="D19" s="42">
        <v>0</v>
      </c>
      <c r="E19" s="42">
        <v>0</v>
      </c>
      <c r="F19" s="43">
        <f>IFERROR(E19/C19,)</f>
        <v>0</v>
      </c>
      <c r="G19" s="43">
        <f>IFERROR(E19/#REF!,)</f>
        <v>0</v>
      </c>
      <c r="I19" s="34"/>
      <c r="J19" s="34"/>
      <c r="K19" s="34"/>
    </row>
    <row r="20" spans="1:11" s="27" customFormat="1" ht="13.8">
      <c r="A20" s="24"/>
      <c r="B20" s="32" t="s">
        <v>134</v>
      </c>
      <c r="C20" s="42">
        <f>C18-C19</f>
        <v>0</v>
      </c>
      <c r="D20" s="42">
        <f>D18-D19</f>
        <v>0</v>
      </c>
      <c r="E20" s="42">
        <f>E18-E19</f>
        <v>0</v>
      </c>
      <c r="F20" s="43">
        <f>IFERROR(E20/C20,)</f>
        <v>0</v>
      </c>
      <c r="G20" s="43">
        <f>IFERROR(E20/#REF!,)</f>
        <v>0</v>
      </c>
      <c r="I20" s="34"/>
      <c r="J20" s="34"/>
      <c r="K20" s="34"/>
    </row>
    <row r="21" spans="1:11">
      <c r="A21" s="44"/>
      <c r="B21" s="44"/>
      <c r="C21" s="44"/>
      <c r="D21" s="44"/>
      <c r="E21" s="45"/>
      <c r="F21" s="46"/>
      <c r="G21" s="46"/>
      <c r="I21" s="40"/>
      <c r="J21" s="40"/>
      <c r="K21" s="40"/>
    </row>
    <row r="22" spans="1:11" ht="18">
      <c r="A22" s="91" t="s">
        <v>135</v>
      </c>
      <c r="B22" s="91"/>
      <c r="C22" s="91"/>
      <c r="D22" s="91"/>
      <c r="E22" s="91"/>
      <c r="F22" s="91"/>
      <c r="G22" s="91"/>
      <c r="I22" s="40"/>
      <c r="J22" s="40"/>
      <c r="K22" s="40"/>
    </row>
    <row r="23" spans="1:11" ht="16.2" thickBot="1">
      <c r="A23" s="41"/>
      <c r="B23" s="39"/>
      <c r="C23" s="39"/>
      <c r="D23" s="39"/>
      <c r="E23" s="23"/>
      <c r="F23" s="47"/>
      <c r="G23" s="47"/>
      <c r="I23" s="40"/>
      <c r="J23" s="40"/>
      <c r="K23" s="40"/>
    </row>
    <row r="24" spans="1:11" s="27" customFormat="1" ht="28.2" thickBot="1">
      <c r="A24" s="48"/>
      <c r="B24" s="24" t="s">
        <v>122</v>
      </c>
      <c r="C24" s="24" t="s">
        <v>123</v>
      </c>
      <c r="D24" s="24" t="s">
        <v>138</v>
      </c>
      <c r="E24" s="25" t="s">
        <v>139</v>
      </c>
      <c r="F24" s="26" t="s">
        <v>140</v>
      </c>
      <c r="G24" s="26" t="s">
        <v>141</v>
      </c>
      <c r="I24" s="34"/>
      <c r="J24" s="34"/>
      <c r="K24" s="34"/>
    </row>
    <row r="25" spans="1:11" s="27" customFormat="1" ht="13.8">
      <c r="A25" s="32"/>
      <c r="B25" s="32" t="s">
        <v>136</v>
      </c>
      <c r="C25" s="49">
        <v>-1901.72</v>
      </c>
      <c r="D25" s="49">
        <v>0</v>
      </c>
      <c r="E25" s="49">
        <v>17308.5</v>
      </c>
      <c r="F25" s="59">
        <f>E25/C25*100</f>
        <v>-910.14975916538708</v>
      </c>
      <c r="G25" s="59"/>
      <c r="I25" s="34"/>
      <c r="J25" s="34"/>
      <c r="K25" s="34"/>
    </row>
    <row r="26" spans="1:11">
      <c r="A26" s="44"/>
      <c r="B26" s="44"/>
      <c r="C26" s="50"/>
      <c r="D26" s="50"/>
      <c r="E26" s="51"/>
      <c r="F26" s="46"/>
      <c r="G26" s="46"/>
      <c r="I26" s="40"/>
      <c r="J26" s="40"/>
      <c r="K26" s="40"/>
    </row>
    <row r="27" spans="1:11">
      <c r="A27" s="44"/>
      <c r="B27" s="44"/>
      <c r="C27" s="50"/>
      <c r="D27" s="50"/>
      <c r="E27" s="51"/>
      <c r="F27" s="46"/>
      <c r="G27" s="46"/>
      <c r="I27" s="40"/>
      <c r="J27" s="40"/>
      <c r="K27" s="40"/>
    </row>
    <row r="28" spans="1:11" s="27" customFormat="1" ht="27.6">
      <c r="A28" s="32"/>
      <c r="B28" s="32" t="s">
        <v>137</v>
      </c>
      <c r="C28" s="52">
        <f>C13+C20+C25</f>
        <v>17308.499999999738</v>
      </c>
      <c r="D28" s="52">
        <f>SUM(D13+D25)</f>
        <v>17310</v>
      </c>
      <c r="E28" s="52">
        <f>E13+E20+E25</f>
        <v>-108532.99999999977</v>
      </c>
      <c r="F28" s="59">
        <f>E28/C28*100</f>
        <v>-627.05029320854737</v>
      </c>
      <c r="G28" s="59"/>
      <c r="J28" s="34"/>
      <c r="K28" s="34"/>
    </row>
    <row r="29" spans="1:11">
      <c r="J29" s="40"/>
      <c r="K29" s="40"/>
    </row>
  </sheetData>
  <mergeCells count="6">
    <mergeCell ref="A1:G1"/>
    <mergeCell ref="A4:G4"/>
    <mergeCell ref="A5:G5"/>
    <mergeCell ref="A15:G15"/>
    <mergeCell ref="A22:G22"/>
    <mergeCell ref="A2:G2"/>
  </mergeCells>
  <pageMargins left="0.43" right="0.39" top="0.75" bottom="0.75" header="0.3" footer="0.3"/>
  <pageSetup paperSize="9" scale="83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0128-8F4A-4FFB-A20D-7491E20DDF72}">
  <dimension ref="A1:G83"/>
  <sheetViews>
    <sheetView showGridLines="0" workbookViewId="0">
      <selection sqref="A1:G1"/>
    </sheetView>
  </sheetViews>
  <sheetFormatPr defaultRowHeight="9"/>
  <cols>
    <col min="1" max="1" width="61.6640625" style="1" customWidth="1"/>
    <col min="2" max="2" width="40.44140625" style="1" customWidth="1"/>
    <col min="3" max="3" width="36" style="1" customWidth="1"/>
    <col min="4" max="4" width="34.21875" style="1" customWidth="1"/>
    <col min="5" max="5" width="42.33203125" style="1" customWidth="1"/>
    <col min="6" max="6" width="28.88671875" style="1" customWidth="1"/>
    <col min="7" max="7" width="29.21875" style="1" customWidth="1"/>
    <col min="8" max="16384" width="8.88671875" style="1"/>
  </cols>
  <sheetData>
    <row r="1" spans="1:7" ht="18">
      <c r="A1" s="92" t="s">
        <v>7</v>
      </c>
      <c r="B1" s="92"/>
      <c r="C1" s="92"/>
      <c r="D1" s="92"/>
      <c r="E1" s="92"/>
      <c r="F1" s="92"/>
      <c r="G1" s="92"/>
    </row>
    <row r="2" spans="1:7" ht="16.2" thickBot="1">
      <c r="A2" s="93" t="s">
        <v>119</v>
      </c>
      <c r="B2" s="93"/>
      <c r="C2" s="93"/>
      <c r="D2" s="93"/>
      <c r="E2" s="93"/>
      <c r="F2" s="93"/>
      <c r="G2" s="93"/>
    </row>
    <row r="3" spans="1:7" ht="14.4" thickBo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</row>
    <row r="4" spans="1:7" ht="13.8">
      <c r="A4" s="6" t="s">
        <v>7</v>
      </c>
      <c r="B4" s="7"/>
      <c r="C4" s="6"/>
      <c r="D4" s="6"/>
      <c r="E4" s="6"/>
      <c r="F4" s="6"/>
      <c r="G4" s="6"/>
    </row>
    <row r="5" spans="1:7" ht="13.8">
      <c r="A5" s="6" t="s">
        <v>8</v>
      </c>
      <c r="B5" s="2">
        <f>1035705.87+B18</f>
        <v>1189786.6099999999</v>
      </c>
      <c r="C5" s="2">
        <f>1390659+17310</f>
        <v>1407969</v>
      </c>
      <c r="D5" s="2">
        <f>1390659+17310</f>
        <v>1407969</v>
      </c>
      <c r="E5" s="2">
        <f>1063447.37+E18</f>
        <v>1246737.07</v>
      </c>
      <c r="F5" s="57">
        <f>E5/B5*100</f>
        <v>104.78661127309208</v>
      </c>
      <c r="G5" s="2">
        <f>E5/(D5+D29)*100</f>
        <v>87.473194371066995</v>
      </c>
    </row>
    <row r="6" spans="1:7" ht="13.8">
      <c r="A6" s="6" t="s">
        <v>9</v>
      </c>
      <c r="B6" s="2">
        <v>1020485.64</v>
      </c>
      <c r="C6" s="2">
        <v>1152656</v>
      </c>
      <c r="D6" s="2">
        <v>1152656</v>
      </c>
      <c r="E6" s="2">
        <v>1040965.98</v>
      </c>
      <c r="F6" s="3">
        <v>102.01</v>
      </c>
      <c r="G6" s="3">
        <v>90.31</v>
      </c>
    </row>
    <row r="7" spans="1:7" ht="13.8">
      <c r="A7" s="8" t="s">
        <v>10</v>
      </c>
      <c r="B7" s="2">
        <v>24511.439999999999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ht="13.8">
      <c r="A8" s="8" t="s">
        <v>11</v>
      </c>
      <c r="B8" s="2">
        <v>24511.439999999999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ht="13.8">
      <c r="A9" s="8" t="s">
        <v>12</v>
      </c>
      <c r="B9" s="2">
        <v>995974.2</v>
      </c>
      <c r="C9" s="2">
        <v>1152656</v>
      </c>
      <c r="D9" s="2">
        <v>1152656</v>
      </c>
      <c r="E9" s="2">
        <v>1040965.98</v>
      </c>
      <c r="F9" s="3">
        <v>104.52</v>
      </c>
      <c r="G9" s="3">
        <v>90.31</v>
      </c>
    </row>
    <row r="10" spans="1:7" ht="13.8">
      <c r="A10" s="8" t="s">
        <v>13</v>
      </c>
      <c r="B10" s="2">
        <v>983735.63</v>
      </c>
      <c r="C10" s="2">
        <v>1138356</v>
      </c>
      <c r="D10" s="2">
        <v>1138356</v>
      </c>
      <c r="E10" s="2">
        <v>1026266.73</v>
      </c>
      <c r="F10" s="3">
        <v>104.32</v>
      </c>
      <c r="G10" s="3">
        <v>90.15</v>
      </c>
    </row>
    <row r="11" spans="1:7" ht="27.6">
      <c r="A11" s="8" t="s">
        <v>14</v>
      </c>
      <c r="B11" s="2">
        <v>12238.57</v>
      </c>
      <c r="C11" s="2">
        <v>14300</v>
      </c>
      <c r="D11" s="2">
        <v>14300</v>
      </c>
      <c r="E11" s="2">
        <v>14699.25</v>
      </c>
      <c r="F11" s="3">
        <v>120.11</v>
      </c>
      <c r="G11" s="3">
        <v>102.79</v>
      </c>
    </row>
    <row r="12" spans="1:7" ht="13.8">
      <c r="A12" s="6" t="s">
        <v>15</v>
      </c>
      <c r="B12" s="2">
        <v>11.44</v>
      </c>
      <c r="C12" s="3">
        <v>0</v>
      </c>
      <c r="D12" s="3">
        <v>0</v>
      </c>
      <c r="E12" s="3">
        <v>8.6300000000000008</v>
      </c>
      <c r="F12" s="3">
        <v>75.44</v>
      </c>
      <c r="G12" s="3">
        <v>0</v>
      </c>
    </row>
    <row r="13" spans="1:7" ht="13.8">
      <c r="A13" s="8" t="s">
        <v>16</v>
      </c>
      <c r="B13" s="2">
        <v>11.44</v>
      </c>
      <c r="C13" s="3">
        <v>0</v>
      </c>
      <c r="D13" s="3">
        <v>0</v>
      </c>
      <c r="E13" s="3">
        <v>8.6300000000000008</v>
      </c>
      <c r="F13" s="3">
        <v>75.44</v>
      </c>
      <c r="G13" s="3">
        <v>0</v>
      </c>
    </row>
    <row r="14" spans="1:7" ht="13.8">
      <c r="A14" s="8" t="s">
        <v>17</v>
      </c>
      <c r="B14" s="2">
        <v>11.44</v>
      </c>
      <c r="C14" s="3">
        <v>0</v>
      </c>
      <c r="D14" s="3">
        <v>0</v>
      </c>
      <c r="E14" s="3">
        <v>8.6300000000000008</v>
      </c>
      <c r="F14" s="3">
        <v>75.44</v>
      </c>
      <c r="G14" s="3">
        <v>0</v>
      </c>
    </row>
    <row r="15" spans="1:7" ht="27.6">
      <c r="A15" s="6" t="s">
        <v>18</v>
      </c>
      <c r="B15" s="2">
        <v>15160.43</v>
      </c>
      <c r="C15" s="2">
        <v>22000</v>
      </c>
      <c r="D15" s="2">
        <v>22000</v>
      </c>
      <c r="E15" s="2">
        <v>22472.76</v>
      </c>
      <c r="F15" s="3">
        <v>148.22999999999999</v>
      </c>
      <c r="G15" s="3">
        <v>102.15</v>
      </c>
    </row>
    <row r="16" spans="1:7" ht="13.8">
      <c r="A16" s="8" t="s">
        <v>19</v>
      </c>
      <c r="B16" s="2">
        <v>15160.43</v>
      </c>
      <c r="C16" s="2">
        <v>22000</v>
      </c>
      <c r="D16" s="2">
        <v>22000</v>
      </c>
      <c r="E16" s="2">
        <v>22472.76</v>
      </c>
      <c r="F16" s="3">
        <v>148.22999999999999</v>
      </c>
      <c r="G16" s="3">
        <v>102.15</v>
      </c>
    </row>
    <row r="17" spans="1:7" ht="13.8">
      <c r="A17" s="8" t="s">
        <v>20</v>
      </c>
      <c r="B17" s="2">
        <v>15160.43</v>
      </c>
      <c r="C17" s="2">
        <v>22000</v>
      </c>
      <c r="D17" s="2">
        <v>22000</v>
      </c>
      <c r="E17" s="2">
        <v>22472.76</v>
      </c>
      <c r="F17" s="3">
        <v>148.22999999999999</v>
      </c>
      <c r="G17" s="3">
        <v>102.15</v>
      </c>
    </row>
    <row r="18" spans="1:7" ht="13.8">
      <c r="A18" s="8" t="s">
        <v>148</v>
      </c>
      <c r="B18" s="2">
        <f>B19</f>
        <v>154080.74</v>
      </c>
      <c r="C18" s="2">
        <f t="shared" ref="C18:E18" si="0">C19</f>
        <v>215903</v>
      </c>
      <c r="D18" s="2">
        <f t="shared" si="0"/>
        <v>215903</v>
      </c>
      <c r="E18" s="2">
        <f t="shared" si="0"/>
        <v>183289.7</v>
      </c>
      <c r="F18" s="2">
        <f>E18/D18*100</f>
        <v>84.894466496528537</v>
      </c>
      <c r="G18" s="2">
        <f>E18/C18*100</f>
        <v>84.894466496528537</v>
      </c>
    </row>
    <row r="19" spans="1:7" ht="27.6">
      <c r="A19" s="56" t="s">
        <v>145</v>
      </c>
      <c r="B19" s="2">
        <f>SUM(B20:B21)</f>
        <v>154080.74</v>
      </c>
      <c r="C19" s="2">
        <f t="shared" ref="C19:E19" si="1">SUM(C20:C21)</f>
        <v>215903</v>
      </c>
      <c r="D19" s="2">
        <f t="shared" si="1"/>
        <v>215903</v>
      </c>
      <c r="E19" s="2">
        <f t="shared" si="1"/>
        <v>183289.7</v>
      </c>
      <c r="F19" s="2">
        <f t="shared" ref="F19:F21" si="2">E19/D19*100</f>
        <v>84.894466496528537</v>
      </c>
      <c r="G19" s="2">
        <f t="shared" ref="G19:G21" si="3">E19/C19*100</f>
        <v>84.894466496528537</v>
      </c>
    </row>
    <row r="20" spans="1:7" ht="13.8">
      <c r="A20" s="56" t="s">
        <v>146</v>
      </c>
      <c r="B20" s="2">
        <v>148080.74</v>
      </c>
      <c r="C20" s="2">
        <v>207903</v>
      </c>
      <c r="D20" s="2">
        <v>207903</v>
      </c>
      <c r="E20" s="2">
        <v>176292.2</v>
      </c>
      <c r="F20" s="2">
        <f t="shared" si="2"/>
        <v>84.795409397651795</v>
      </c>
      <c r="G20" s="2">
        <f t="shared" si="3"/>
        <v>84.795409397651795</v>
      </c>
    </row>
    <row r="21" spans="1:7" ht="27.6">
      <c r="A21" s="56" t="s">
        <v>147</v>
      </c>
      <c r="B21" s="2">
        <v>6000</v>
      </c>
      <c r="C21" s="2">
        <v>8000</v>
      </c>
      <c r="D21" s="2">
        <v>8000</v>
      </c>
      <c r="E21" s="2">
        <v>6997.5</v>
      </c>
      <c r="F21" s="2">
        <f t="shared" si="2"/>
        <v>87.46875</v>
      </c>
      <c r="G21" s="2">
        <f t="shared" si="3"/>
        <v>87.46875</v>
      </c>
    </row>
    <row r="22" spans="1:7" ht="13.8">
      <c r="A22" s="6" t="s">
        <v>21</v>
      </c>
      <c r="B22" s="2">
        <v>48.36</v>
      </c>
      <c r="C22" s="3">
        <v>100</v>
      </c>
      <c r="D22" s="3">
        <v>100</v>
      </c>
      <c r="E22" s="3">
        <v>0</v>
      </c>
      <c r="F22" s="3">
        <v>0</v>
      </c>
      <c r="G22" s="3">
        <v>0</v>
      </c>
    </row>
    <row r="23" spans="1:7" ht="13.8">
      <c r="A23" s="8" t="s">
        <v>22</v>
      </c>
      <c r="B23" s="2">
        <v>48.36</v>
      </c>
      <c r="C23" s="3">
        <v>100</v>
      </c>
      <c r="D23" s="3">
        <v>100</v>
      </c>
      <c r="E23" s="3">
        <v>0</v>
      </c>
      <c r="F23" s="3">
        <v>0</v>
      </c>
      <c r="G23" s="3">
        <v>0</v>
      </c>
    </row>
    <row r="24" spans="1:7" ht="13.8">
      <c r="A24" s="8" t="s">
        <v>23</v>
      </c>
      <c r="B24" s="2">
        <v>48.36</v>
      </c>
      <c r="C24" s="3">
        <v>100</v>
      </c>
      <c r="D24" s="3">
        <v>100</v>
      </c>
      <c r="E24" s="3">
        <v>0</v>
      </c>
      <c r="F24" s="3">
        <v>0</v>
      </c>
      <c r="G24" s="3">
        <v>0</v>
      </c>
    </row>
    <row r="25" spans="1:7" ht="13.8">
      <c r="A25" s="6" t="s">
        <v>24</v>
      </c>
      <c r="B25" s="2"/>
      <c r="C25" s="3">
        <v>0</v>
      </c>
      <c r="D25" s="3">
        <v>0</v>
      </c>
      <c r="E25" s="3">
        <v>87.12</v>
      </c>
      <c r="F25" s="3">
        <v>14.4</v>
      </c>
      <c r="G25" s="3">
        <v>0</v>
      </c>
    </row>
    <row r="26" spans="1:7" ht="13.8">
      <c r="A26" s="6" t="s">
        <v>25</v>
      </c>
      <c r="B26" s="2">
        <v>604.9</v>
      </c>
      <c r="C26" s="3">
        <v>0</v>
      </c>
      <c r="D26" s="3">
        <v>0</v>
      </c>
      <c r="E26" s="3">
        <v>87.12</v>
      </c>
      <c r="F26" s="3">
        <v>14.4</v>
      </c>
      <c r="G26" s="3">
        <v>0</v>
      </c>
    </row>
    <row r="27" spans="1:7" ht="13.8">
      <c r="A27" s="8" t="s">
        <v>26</v>
      </c>
      <c r="B27" s="2">
        <v>604.9</v>
      </c>
      <c r="C27" s="3">
        <v>0</v>
      </c>
      <c r="D27" s="3">
        <v>0</v>
      </c>
      <c r="E27" s="3">
        <v>87.12</v>
      </c>
      <c r="F27" s="3">
        <v>14.4</v>
      </c>
      <c r="G27" s="3">
        <v>0</v>
      </c>
    </row>
    <row r="28" spans="1:7" ht="13.8">
      <c r="A28" s="8" t="s">
        <v>27</v>
      </c>
      <c r="B28" s="2">
        <v>604.9</v>
      </c>
      <c r="C28" s="3">
        <v>0</v>
      </c>
      <c r="D28" s="3">
        <v>0</v>
      </c>
      <c r="E28" s="3">
        <v>87.12</v>
      </c>
      <c r="F28" s="3">
        <v>14.4</v>
      </c>
      <c r="G28" s="3">
        <v>0</v>
      </c>
    </row>
    <row r="29" spans="1:7" ht="13.8">
      <c r="A29" s="8" t="s">
        <v>149</v>
      </c>
      <c r="B29" s="2"/>
      <c r="C29" s="2">
        <v>17310</v>
      </c>
      <c r="D29" s="2">
        <v>17310</v>
      </c>
      <c r="E29" s="3"/>
      <c r="F29" s="3"/>
      <c r="G29" s="3"/>
    </row>
    <row r="30" spans="1:7" ht="13.8">
      <c r="A30" s="9" t="s">
        <v>28</v>
      </c>
      <c r="B30" s="4">
        <f>1036310.77+B18</f>
        <v>1190391.51</v>
      </c>
      <c r="C30" s="4">
        <f>1174756+C18+C29</f>
        <v>1407969</v>
      </c>
      <c r="D30" s="4">
        <f>1174756+D18+D29</f>
        <v>1407969</v>
      </c>
      <c r="E30" s="4">
        <f>1063534.49+E18</f>
        <v>1246824.19</v>
      </c>
      <c r="F30" s="5">
        <v>102.63</v>
      </c>
      <c r="G30" s="5">
        <v>90.53</v>
      </c>
    </row>
    <row r="31" spans="1:7" ht="13.8">
      <c r="A31" s="6" t="s">
        <v>29</v>
      </c>
      <c r="B31" s="2">
        <v>1152942.72</v>
      </c>
      <c r="C31" s="2">
        <v>1379369</v>
      </c>
      <c r="D31" s="2">
        <v>1379369</v>
      </c>
      <c r="E31" s="2">
        <v>1346841.81</v>
      </c>
      <c r="F31" s="3">
        <v>116.82</v>
      </c>
      <c r="G31" s="3">
        <v>97.64</v>
      </c>
    </row>
    <row r="32" spans="1:7" ht="13.8">
      <c r="A32" s="6" t="s">
        <v>30</v>
      </c>
      <c r="B32" s="2">
        <v>970532.86</v>
      </c>
      <c r="C32" s="2">
        <v>1152426</v>
      </c>
      <c r="D32" s="2">
        <v>1152426</v>
      </c>
      <c r="E32" s="2">
        <v>1143243.02</v>
      </c>
      <c r="F32" s="3">
        <v>117.8</v>
      </c>
      <c r="G32" s="3">
        <v>99.2</v>
      </c>
    </row>
    <row r="33" spans="1:7" ht="13.8">
      <c r="A33" s="8" t="s">
        <v>31</v>
      </c>
      <c r="B33" s="2">
        <v>801820.95</v>
      </c>
      <c r="C33" s="2">
        <v>954311</v>
      </c>
      <c r="D33" s="2">
        <v>954311</v>
      </c>
      <c r="E33" s="2">
        <v>945031.35</v>
      </c>
      <c r="F33" s="3">
        <v>117.86</v>
      </c>
      <c r="G33" s="3">
        <v>99.03</v>
      </c>
    </row>
    <row r="34" spans="1:7" ht="13.8">
      <c r="A34" s="8" t="s">
        <v>32</v>
      </c>
      <c r="B34" s="2">
        <v>801820.95</v>
      </c>
      <c r="C34" s="2">
        <v>954311</v>
      </c>
      <c r="D34" s="2">
        <v>954311</v>
      </c>
      <c r="E34" s="2">
        <v>945031.35</v>
      </c>
      <c r="F34" s="3">
        <v>117.86</v>
      </c>
      <c r="G34" s="3">
        <v>99.03</v>
      </c>
    </row>
    <row r="35" spans="1:7" ht="13.8">
      <c r="A35" s="8" t="s">
        <v>33</v>
      </c>
      <c r="B35" s="2">
        <v>36268.269999999997</v>
      </c>
      <c r="C35" s="2">
        <v>40600</v>
      </c>
      <c r="D35" s="2">
        <v>40600</v>
      </c>
      <c r="E35" s="2">
        <v>42281.48</v>
      </c>
      <c r="F35" s="3">
        <v>116.58</v>
      </c>
      <c r="G35" s="3">
        <v>104.14</v>
      </c>
    </row>
    <row r="36" spans="1:7" ht="13.8">
      <c r="A36" s="8" t="s">
        <v>34</v>
      </c>
      <c r="B36" s="2">
        <v>36268.269999999997</v>
      </c>
      <c r="C36" s="2">
        <v>40600</v>
      </c>
      <c r="D36" s="2">
        <v>40600</v>
      </c>
      <c r="E36" s="2">
        <v>42281.48</v>
      </c>
      <c r="F36" s="3">
        <v>116.58</v>
      </c>
      <c r="G36" s="3">
        <v>104.14</v>
      </c>
    </row>
    <row r="37" spans="1:7" ht="13.8">
      <c r="A37" s="8" t="s">
        <v>35</v>
      </c>
      <c r="B37" s="2">
        <v>132443.64000000001</v>
      </c>
      <c r="C37" s="2">
        <v>157515</v>
      </c>
      <c r="D37" s="2">
        <v>157515</v>
      </c>
      <c r="E37" s="2">
        <v>155930.19</v>
      </c>
      <c r="F37" s="3">
        <v>117.73</v>
      </c>
      <c r="G37" s="3">
        <v>98.99</v>
      </c>
    </row>
    <row r="38" spans="1:7" ht="13.8">
      <c r="A38" s="8" t="s">
        <v>36</v>
      </c>
      <c r="B38" s="2">
        <v>132443.64000000001</v>
      </c>
      <c r="C38" s="2">
        <v>157515</v>
      </c>
      <c r="D38" s="2">
        <v>157515</v>
      </c>
      <c r="E38" s="2">
        <v>155930.19</v>
      </c>
      <c r="F38" s="3">
        <v>117.73</v>
      </c>
      <c r="G38" s="3">
        <v>98.99</v>
      </c>
    </row>
    <row r="39" spans="1:7" ht="13.8">
      <c r="A39" s="6" t="s">
        <v>37</v>
      </c>
      <c r="B39" s="2">
        <v>164634.94</v>
      </c>
      <c r="C39" s="2">
        <v>208697</v>
      </c>
      <c r="D39" s="2">
        <v>208697</v>
      </c>
      <c r="E39" s="2">
        <v>185760.01</v>
      </c>
      <c r="F39" s="3">
        <v>112.83</v>
      </c>
      <c r="G39" s="3">
        <v>89.01</v>
      </c>
    </row>
    <row r="40" spans="1:7" ht="13.8">
      <c r="A40" s="8" t="s">
        <v>38</v>
      </c>
      <c r="B40" s="2">
        <v>42161.25</v>
      </c>
      <c r="C40" s="2">
        <v>57440</v>
      </c>
      <c r="D40" s="2">
        <v>57440</v>
      </c>
      <c r="E40" s="2">
        <v>54024.89</v>
      </c>
      <c r="F40" s="3">
        <v>128.13999999999999</v>
      </c>
      <c r="G40" s="3">
        <v>94.05</v>
      </c>
    </row>
    <row r="41" spans="1:7" ht="13.8">
      <c r="A41" s="8" t="s">
        <v>39</v>
      </c>
      <c r="B41" s="2">
        <v>2703.86</v>
      </c>
      <c r="C41" s="2">
        <v>2780</v>
      </c>
      <c r="D41" s="2">
        <v>2780</v>
      </c>
      <c r="E41" s="2">
        <v>2165</v>
      </c>
      <c r="F41" s="3">
        <v>80.069999999999993</v>
      </c>
      <c r="G41" s="3">
        <v>77.88</v>
      </c>
    </row>
    <row r="42" spans="1:7" ht="13.8">
      <c r="A42" s="8" t="s">
        <v>40</v>
      </c>
      <c r="B42" s="2">
        <v>38405.42</v>
      </c>
      <c r="C42" s="2">
        <v>52555</v>
      </c>
      <c r="D42" s="2">
        <v>52555</v>
      </c>
      <c r="E42" s="2">
        <v>50065.89</v>
      </c>
      <c r="F42" s="3">
        <v>130.36000000000001</v>
      </c>
      <c r="G42" s="3">
        <v>95.26</v>
      </c>
    </row>
    <row r="43" spans="1:7" ht="13.8">
      <c r="A43" s="8" t="s">
        <v>41</v>
      </c>
      <c r="B43" s="3">
        <v>160</v>
      </c>
      <c r="C43" s="3">
        <v>400</v>
      </c>
      <c r="D43" s="3">
        <v>400</v>
      </c>
      <c r="E43" s="3">
        <v>170</v>
      </c>
      <c r="F43" s="3">
        <v>106.25</v>
      </c>
      <c r="G43" s="3">
        <v>42.5</v>
      </c>
    </row>
    <row r="44" spans="1:7" ht="13.8">
      <c r="A44" s="8" t="s">
        <v>42</v>
      </c>
      <c r="B44" s="3">
        <v>891.97</v>
      </c>
      <c r="C44" s="2">
        <v>1705</v>
      </c>
      <c r="D44" s="2">
        <v>1705</v>
      </c>
      <c r="E44" s="2">
        <v>1624</v>
      </c>
      <c r="F44" s="3">
        <v>182.07</v>
      </c>
      <c r="G44" s="3">
        <v>95.25</v>
      </c>
    </row>
    <row r="45" spans="1:7" ht="13.8">
      <c r="A45" s="8" t="s">
        <v>43</v>
      </c>
      <c r="B45" s="2">
        <v>80086.63</v>
      </c>
      <c r="C45" s="2">
        <v>89930</v>
      </c>
      <c r="D45" s="2">
        <v>89930</v>
      </c>
      <c r="E45" s="2">
        <v>71049.02</v>
      </c>
      <c r="F45" s="3">
        <v>88.72</v>
      </c>
      <c r="G45" s="3">
        <v>79</v>
      </c>
    </row>
    <row r="46" spans="1:7" ht="13.8">
      <c r="A46" s="8" t="s">
        <v>44</v>
      </c>
      <c r="B46" s="2">
        <v>18253.79</v>
      </c>
      <c r="C46" s="2">
        <v>17185</v>
      </c>
      <c r="D46" s="2">
        <v>17185</v>
      </c>
      <c r="E46" s="2">
        <v>15483.85</v>
      </c>
      <c r="F46" s="3">
        <v>84.83</v>
      </c>
      <c r="G46" s="3">
        <v>90.1</v>
      </c>
    </row>
    <row r="47" spans="1:7" ht="13.8">
      <c r="A47" s="8" t="s">
        <v>45</v>
      </c>
      <c r="B47" s="2">
        <v>50926.31</v>
      </c>
      <c r="C47" s="2">
        <v>59730</v>
      </c>
      <c r="D47" s="2">
        <v>59730</v>
      </c>
      <c r="E47" s="2">
        <v>43749.86</v>
      </c>
      <c r="F47" s="3">
        <v>85.91</v>
      </c>
      <c r="G47" s="3">
        <v>73.25</v>
      </c>
    </row>
    <row r="48" spans="1:7" ht="13.8">
      <c r="A48" s="8" t="s">
        <v>46</v>
      </c>
      <c r="B48" s="2">
        <v>10206.36</v>
      </c>
      <c r="C48" s="2">
        <v>10700</v>
      </c>
      <c r="D48" s="2">
        <v>10700</v>
      </c>
      <c r="E48" s="2">
        <v>9644.68</v>
      </c>
      <c r="F48" s="3">
        <v>94.5</v>
      </c>
      <c r="G48" s="3">
        <v>90.14</v>
      </c>
    </row>
    <row r="49" spans="1:7" ht="13.8">
      <c r="A49" s="8" t="s">
        <v>47</v>
      </c>
      <c r="B49" s="3">
        <v>342.4</v>
      </c>
      <c r="C49" s="2">
        <v>1915</v>
      </c>
      <c r="D49" s="2">
        <v>1915</v>
      </c>
      <c r="E49" s="2">
        <v>1766.85</v>
      </c>
      <c r="F49" s="3">
        <v>516.02</v>
      </c>
      <c r="G49" s="3">
        <v>92.26</v>
      </c>
    </row>
    <row r="50" spans="1:7" ht="13.8">
      <c r="A50" s="8" t="s">
        <v>48</v>
      </c>
      <c r="B50" s="3">
        <v>357.77</v>
      </c>
      <c r="C50" s="3">
        <v>400</v>
      </c>
      <c r="D50" s="3">
        <v>400</v>
      </c>
      <c r="E50" s="3">
        <v>403.78</v>
      </c>
      <c r="F50" s="3">
        <v>112.86</v>
      </c>
      <c r="G50" s="3">
        <v>100.95</v>
      </c>
    </row>
    <row r="51" spans="1:7" ht="13.8">
      <c r="A51" s="8" t="s">
        <v>49</v>
      </c>
      <c r="B51" s="2">
        <v>37841.1</v>
      </c>
      <c r="C51" s="2">
        <v>56187</v>
      </c>
      <c r="D51" s="2">
        <v>56187</v>
      </c>
      <c r="E51" s="2">
        <v>56516.62</v>
      </c>
      <c r="F51" s="3">
        <v>149.35</v>
      </c>
      <c r="G51" s="3">
        <v>100.59</v>
      </c>
    </row>
    <row r="52" spans="1:7" ht="13.8">
      <c r="A52" s="8" t="s">
        <v>50</v>
      </c>
      <c r="B52" s="3">
        <v>846.95</v>
      </c>
      <c r="C52" s="2">
        <v>1100</v>
      </c>
      <c r="D52" s="2">
        <v>1100</v>
      </c>
      <c r="E52" s="2">
        <v>1020.6</v>
      </c>
      <c r="F52" s="3">
        <v>120.5</v>
      </c>
      <c r="G52" s="3">
        <v>92.78</v>
      </c>
    </row>
    <row r="53" spans="1:7" ht="13.8">
      <c r="A53" s="8" t="s">
        <v>51</v>
      </c>
      <c r="B53" s="2">
        <v>13219.59</v>
      </c>
      <c r="C53" s="2">
        <v>35492</v>
      </c>
      <c r="D53" s="2">
        <v>35492</v>
      </c>
      <c r="E53" s="2">
        <v>35661.300000000003</v>
      </c>
      <c r="F53" s="3">
        <v>269.76</v>
      </c>
      <c r="G53" s="3">
        <v>100.48</v>
      </c>
    </row>
    <row r="54" spans="1:7" ht="13.8">
      <c r="A54" s="8" t="s">
        <v>52</v>
      </c>
      <c r="B54" s="2">
        <v>7527.28</v>
      </c>
      <c r="C54" s="2">
        <v>7370</v>
      </c>
      <c r="D54" s="2">
        <v>7370</v>
      </c>
      <c r="E54" s="2">
        <v>7253.31</v>
      </c>
      <c r="F54" s="3">
        <v>96.36</v>
      </c>
      <c r="G54" s="3">
        <v>98.42</v>
      </c>
    </row>
    <row r="55" spans="1:7" ht="13.8">
      <c r="A55" s="8" t="s">
        <v>53</v>
      </c>
      <c r="B55" s="2">
        <v>1607.75</v>
      </c>
      <c r="C55" s="2">
        <v>1770</v>
      </c>
      <c r="D55" s="2">
        <v>1770</v>
      </c>
      <c r="E55" s="2">
        <v>1768.75</v>
      </c>
      <c r="F55" s="3">
        <v>110.01</v>
      </c>
      <c r="G55" s="3">
        <v>99.93</v>
      </c>
    </row>
    <row r="56" spans="1:7" ht="13.8">
      <c r="A56" s="8" t="s">
        <v>54</v>
      </c>
      <c r="B56" s="2">
        <v>2507.7600000000002</v>
      </c>
      <c r="C56" s="2">
        <v>3440</v>
      </c>
      <c r="D56" s="2">
        <v>3440</v>
      </c>
      <c r="E56" s="2">
        <v>3625.9</v>
      </c>
      <c r="F56" s="3">
        <v>144.59</v>
      </c>
      <c r="G56" s="3">
        <v>105.4</v>
      </c>
    </row>
    <row r="57" spans="1:7" ht="13.8">
      <c r="A57" s="8" t="s">
        <v>55</v>
      </c>
      <c r="B57" s="3">
        <v>513.85</v>
      </c>
      <c r="C57" s="3">
        <v>820</v>
      </c>
      <c r="D57" s="3">
        <v>820</v>
      </c>
      <c r="E57" s="3">
        <v>772.34</v>
      </c>
      <c r="F57" s="3">
        <v>150.30000000000001</v>
      </c>
      <c r="G57" s="3">
        <v>94.19</v>
      </c>
    </row>
    <row r="58" spans="1:7" ht="13.8">
      <c r="A58" s="8" t="s">
        <v>56</v>
      </c>
      <c r="B58" s="2">
        <v>2263.37</v>
      </c>
      <c r="C58" s="2">
        <v>2515</v>
      </c>
      <c r="D58" s="2">
        <v>2515</v>
      </c>
      <c r="E58" s="2">
        <v>2523.7800000000002</v>
      </c>
      <c r="F58" s="3">
        <v>111.51</v>
      </c>
      <c r="G58" s="3">
        <v>100.35</v>
      </c>
    </row>
    <row r="59" spans="1:7" ht="13.8">
      <c r="A59" s="8" t="s">
        <v>57</v>
      </c>
      <c r="B59" s="2">
        <v>9354.5499999999993</v>
      </c>
      <c r="C59" s="2">
        <v>3680</v>
      </c>
      <c r="D59" s="2">
        <v>3680</v>
      </c>
      <c r="E59" s="2">
        <v>3890.64</v>
      </c>
      <c r="F59" s="3">
        <v>41.59</v>
      </c>
      <c r="G59" s="3">
        <v>105.72</v>
      </c>
    </row>
    <row r="60" spans="1:7" ht="13.8">
      <c r="A60" s="8" t="s">
        <v>58</v>
      </c>
      <c r="B60" s="2">
        <v>4545.96</v>
      </c>
      <c r="C60" s="2">
        <v>5140</v>
      </c>
      <c r="D60" s="2">
        <v>5140</v>
      </c>
      <c r="E60" s="2">
        <v>4169.4799999999996</v>
      </c>
      <c r="F60" s="3">
        <v>91.72</v>
      </c>
      <c r="G60" s="3">
        <v>81.12</v>
      </c>
    </row>
    <row r="61" spans="1:7" ht="13.8">
      <c r="A61" s="8" t="s">
        <v>59</v>
      </c>
      <c r="B61" s="3">
        <v>950.69</v>
      </c>
      <c r="C61" s="3">
        <v>860</v>
      </c>
      <c r="D61" s="3">
        <v>860</v>
      </c>
      <c r="E61" s="3">
        <v>860.8</v>
      </c>
      <c r="F61" s="3">
        <v>90.54</v>
      </c>
      <c r="G61" s="3">
        <v>100.09</v>
      </c>
    </row>
    <row r="62" spans="1:7" ht="13.8">
      <c r="A62" s="8" t="s">
        <v>60</v>
      </c>
      <c r="B62" s="6"/>
      <c r="C62" s="3">
        <v>200</v>
      </c>
      <c r="D62" s="3">
        <v>200</v>
      </c>
      <c r="E62" s="6"/>
      <c r="F62" s="6"/>
      <c r="G62" s="6"/>
    </row>
    <row r="63" spans="1:7" ht="13.8">
      <c r="A63" s="8" t="s">
        <v>61</v>
      </c>
      <c r="B63" s="3">
        <v>163.09</v>
      </c>
      <c r="C63" s="3">
        <v>200</v>
      </c>
      <c r="D63" s="3">
        <v>200</v>
      </c>
      <c r="E63" s="3">
        <v>195</v>
      </c>
      <c r="F63" s="3">
        <v>119.57</v>
      </c>
      <c r="G63" s="3">
        <v>97.5</v>
      </c>
    </row>
    <row r="64" spans="1:7" ht="13.8">
      <c r="A64" s="8" t="s">
        <v>62</v>
      </c>
      <c r="B64" s="2">
        <v>3136</v>
      </c>
      <c r="C64" s="2">
        <v>3100</v>
      </c>
      <c r="D64" s="2">
        <v>3100</v>
      </c>
      <c r="E64" s="2">
        <v>2884</v>
      </c>
      <c r="F64" s="3">
        <v>91.96</v>
      </c>
      <c r="G64" s="3">
        <v>93.03</v>
      </c>
    </row>
    <row r="65" spans="1:7" ht="13.8">
      <c r="A65" s="8" t="s">
        <v>63</v>
      </c>
      <c r="B65" s="3">
        <v>296.18</v>
      </c>
      <c r="C65" s="3">
        <v>780</v>
      </c>
      <c r="D65" s="3">
        <v>780</v>
      </c>
      <c r="E65" s="3">
        <v>229.68</v>
      </c>
      <c r="F65" s="3">
        <v>77.55</v>
      </c>
      <c r="G65" s="3">
        <v>29.45</v>
      </c>
    </row>
    <row r="66" spans="1:7" ht="13.8">
      <c r="A66" s="6" t="s">
        <v>64</v>
      </c>
      <c r="B66" s="2">
        <v>1150</v>
      </c>
      <c r="C66" s="3">
        <v>640</v>
      </c>
      <c r="D66" s="3">
        <v>640</v>
      </c>
      <c r="E66" s="3">
        <v>596.5</v>
      </c>
      <c r="F66" s="3">
        <v>51.87</v>
      </c>
      <c r="G66" s="3">
        <v>93.2</v>
      </c>
    </row>
    <row r="67" spans="1:7" ht="13.8">
      <c r="A67" s="8" t="s">
        <v>65</v>
      </c>
      <c r="B67" s="2">
        <v>1150</v>
      </c>
      <c r="C67" s="3">
        <v>640</v>
      </c>
      <c r="D67" s="3">
        <v>640</v>
      </c>
      <c r="E67" s="3">
        <v>596.5</v>
      </c>
      <c r="F67" s="3">
        <v>51.87</v>
      </c>
      <c r="G67" s="3">
        <v>93.2</v>
      </c>
    </row>
    <row r="68" spans="1:7" ht="13.8">
      <c r="A68" s="8" t="s">
        <v>66</v>
      </c>
      <c r="B68" s="2">
        <v>1150</v>
      </c>
      <c r="C68" s="3">
        <v>640</v>
      </c>
      <c r="D68" s="3">
        <v>640</v>
      </c>
      <c r="E68" s="3">
        <v>596.5</v>
      </c>
      <c r="F68" s="3">
        <v>51.87</v>
      </c>
      <c r="G68" s="3">
        <v>93.2</v>
      </c>
    </row>
    <row r="69" spans="1:7" ht="27.6">
      <c r="A69" s="6" t="s">
        <v>67</v>
      </c>
      <c r="B69" s="2">
        <v>16096.92</v>
      </c>
      <c r="C69" s="2">
        <v>17006</v>
      </c>
      <c r="D69" s="2">
        <v>17006</v>
      </c>
      <c r="E69" s="2">
        <v>16738.28</v>
      </c>
      <c r="F69" s="3">
        <v>103.98</v>
      </c>
      <c r="G69" s="3">
        <v>98.43</v>
      </c>
    </row>
    <row r="70" spans="1:7" ht="13.8">
      <c r="A70" s="8" t="s">
        <v>68</v>
      </c>
      <c r="B70" s="2">
        <v>16096.92</v>
      </c>
      <c r="C70" s="2">
        <v>17006</v>
      </c>
      <c r="D70" s="2">
        <v>17006</v>
      </c>
      <c r="E70" s="2">
        <v>16738.28</v>
      </c>
      <c r="F70" s="3">
        <v>103.98</v>
      </c>
      <c r="G70" s="3">
        <v>98.43</v>
      </c>
    </row>
    <row r="71" spans="1:7" ht="13.8">
      <c r="A71" s="8" t="s">
        <v>69</v>
      </c>
      <c r="B71" s="6"/>
      <c r="C71" s="2">
        <v>14900</v>
      </c>
      <c r="D71" s="2">
        <v>14900</v>
      </c>
      <c r="E71" s="2">
        <v>14882.28</v>
      </c>
      <c r="F71" s="6"/>
      <c r="G71" s="3">
        <v>99.88</v>
      </c>
    </row>
    <row r="72" spans="1:7" ht="13.8">
      <c r="A72" s="8" t="s">
        <v>70</v>
      </c>
      <c r="B72" s="2">
        <v>16096.92</v>
      </c>
      <c r="C72" s="2">
        <v>2106</v>
      </c>
      <c r="D72" s="2">
        <v>2106</v>
      </c>
      <c r="E72" s="2">
        <v>1856</v>
      </c>
      <c r="F72" s="3">
        <v>11.53</v>
      </c>
      <c r="G72" s="3">
        <v>88.13</v>
      </c>
    </row>
    <row r="73" spans="1:7" ht="13.8">
      <c r="A73" s="6" t="s">
        <v>71</v>
      </c>
      <c r="B73" s="3">
        <v>528</v>
      </c>
      <c r="C73" s="3">
        <v>600</v>
      </c>
      <c r="D73" s="3">
        <v>600</v>
      </c>
      <c r="E73" s="3">
        <v>504</v>
      </c>
      <c r="F73" s="3">
        <v>95.45</v>
      </c>
      <c r="G73" s="3">
        <v>84</v>
      </c>
    </row>
    <row r="74" spans="1:7" ht="13.8">
      <c r="A74" s="8" t="s">
        <v>72</v>
      </c>
      <c r="B74" s="3">
        <v>528</v>
      </c>
      <c r="C74" s="3">
        <v>600</v>
      </c>
      <c r="D74" s="3">
        <v>600</v>
      </c>
      <c r="E74" s="3">
        <v>504</v>
      </c>
      <c r="F74" s="3">
        <v>95.45</v>
      </c>
      <c r="G74" s="3">
        <v>84</v>
      </c>
    </row>
    <row r="75" spans="1:7" ht="13.8">
      <c r="A75" s="8" t="s">
        <v>73</v>
      </c>
      <c r="B75" s="3">
        <v>528</v>
      </c>
      <c r="C75" s="3">
        <v>600</v>
      </c>
      <c r="D75" s="3">
        <v>600</v>
      </c>
      <c r="E75" s="3">
        <v>504</v>
      </c>
      <c r="F75" s="3">
        <v>95.45</v>
      </c>
      <c r="G75" s="3">
        <v>84</v>
      </c>
    </row>
    <row r="76" spans="1:7" ht="13.8">
      <c r="A76" s="6" t="s">
        <v>74</v>
      </c>
      <c r="B76" s="2">
        <v>18238.57</v>
      </c>
      <c r="C76" s="2">
        <v>28600</v>
      </c>
      <c r="D76" s="2">
        <v>28600</v>
      </c>
      <c r="E76" s="2">
        <v>25823.88</v>
      </c>
      <c r="F76" s="3">
        <v>141.59</v>
      </c>
      <c r="G76" s="3">
        <v>90.29</v>
      </c>
    </row>
    <row r="77" spans="1:7" ht="13.8">
      <c r="A77" s="6" t="s">
        <v>75</v>
      </c>
      <c r="B77" s="2">
        <v>18238.57</v>
      </c>
      <c r="C77" s="2">
        <v>28600</v>
      </c>
      <c r="D77" s="2">
        <v>28600</v>
      </c>
      <c r="E77" s="2">
        <v>25823.88</v>
      </c>
      <c r="F77" s="3">
        <v>141.59</v>
      </c>
      <c r="G77" s="3">
        <v>90.29</v>
      </c>
    </row>
    <row r="78" spans="1:7" ht="13.8">
      <c r="A78" s="8" t="s">
        <v>76</v>
      </c>
      <c r="B78" s="2">
        <v>6000</v>
      </c>
      <c r="C78" s="2">
        <v>13300</v>
      </c>
      <c r="D78" s="2">
        <v>13300</v>
      </c>
      <c r="E78" s="2">
        <v>10122.129999999999</v>
      </c>
      <c r="F78" s="3">
        <v>168.7</v>
      </c>
      <c r="G78" s="3">
        <v>76.11</v>
      </c>
    </row>
    <row r="79" spans="1:7" ht="13.8">
      <c r="A79" s="8" t="s">
        <v>77</v>
      </c>
      <c r="B79" s="2">
        <v>6000</v>
      </c>
      <c r="C79" s="2">
        <v>12170</v>
      </c>
      <c r="D79" s="2">
        <v>12170</v>
      </c>
      <c r="E79" s="2">
        <v>8995</v>
      </c>
      <c r="F79" s="3">
        <v>149.91999999999999</v>
      </c>
      <c r="G79" s="3">
        <v>73.91</v>
      </c>
    </row>
    <row r="80" spans="1:7" ht="13.8">
      <c r="A80" s="8" t="s">
        <v>78</v>
      </c>
      <c r="B80" s="6"/>
      <c r="C80" s="2">
        <v>1130</v>
      </c>
      <c r="D80" s="2">
        <v>1130</v>
      </c>
      <c r="E80" s="2">
        <v>1127.1300000000001</v>
      </c>
      <c r="F80" s="6"/>
      <c r="G80" s="3">
        <v>99.75</v>
      </c>
    </row>
    <row r="81" spans="1:7" ht="13.8">
      <c r="A81" s="8" t="s">
        <v>79</v>
      </c>
      <c r="B81" s="2">
        <v>12238.57</v>
      </c>
      <c r="C81" s="2">
        <v>15300</v>
      </c>
      <c r="D81" s="2">
        <v>15300</v>
      </c>
      <c r="E81" s="2">
        <v>15701.75</v>
      </c>
      <c r="F81" s="3">
        <v>128.30000000000001</v>
      </c>
      <c r="G81" s="3">
        <v>102.63</v>
      </c>
    </row>
    <row r="82" spans="1:7" ht="13.8">
      <c r="A82" s="8" t="s">
        <v>80</v>
      </c>
      <c r="B82" s="2">
        <v>12238.57</v>
      </c>
      <c r="C82" s="2">
        <v>15300</v>
      </c>
      <c r="D82" s="2">
        <v>15300</v>
      </c>
      <c r="E82" s="2">
        <v>15701.75</v>
      </c>
      <c r="F82" s="3">
        <v>128.30000000000001</v>
      </c>
      <c r="G82" s="3">
        <v>102.63</v>
      </c>
    </row>
    <row r="83" spans="1:7" ht="13.8">
      <c r="A83" s="9" t="s">
        <v>81</v>
      </c>
      <c r="B83" s="4">
        <v>1171181.29</v>
      </c>
      <c r="C83" s="4">
        <v>1407969</v>
      </c>
      <c r="D83" s="4">
        <v>1407969</v>
      </c>
      <c r="E83" s="4">
        <v>1372665.69</v>
      </c>
      <c r="F83" s="5">
        <v>117.2</v>
      </c>
      <c r="G83" s="5">
        <v>97.49</v>
      </c>
    </row>
  </sheetData>
  <mergeCells count="2">
    <mergeCell ref="A1:G1"/>
    <mergeCell ref="A2:G2"/>
  </mergeCells>
  <pageMargins left="0.75" right="0.75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283B-D93D-4B80-9341-33B38A21150B}">
  <dimension ref="A1:G41"/>
  <sheetViews>
    <sheetView showGridLines="0" workbookViewId="0">
      <selection sqref="A1:G1"/>
    </sheetView>
  </sheetViews>
  <sheetFormatPr defaultRowHeight="9"/>
  <cols>
    <col min="1" max="1" width="61.6640625" style="1" customWidth="1"/>
    <col min="2" max="2" width="40.44140625" style="1" customWidth="1"/>
    <col min="3" max="3" width="36" style="1" customWidth="1"/>
    <col min="4" max="4" width="34.21875" style="1" customWidth="1"/>
    <col min="5" max="5" width="42.33203125" style="1" customWidth="1"/>
    <col min="6" max="6" width="28.88671875" style="1" customWidth="1"/>
    <col min="7" max="7" width="29.21875" style="1" customWidth="1"/>
    <col min="8" max="16384" width="8.88671875" style="1"/>
  </cols>
  <sheetData>
    <row r="1" spans="1:7" ht="18">
      <c r="A1" s="92" t="s">
        <v>7</v>
      </c>
      <c r="B1" s="92"/>
      <c r="C1" s="92"/>
      <c r="D1" s="92"/>
      <c r="E1" s="92"/>
      <c r="F1" s="92"/>
      <c r="G1" s="92"/>
    </row>
    <row r="2" spans="1:7" ht="16.2" thickBot="1">
      <c r="A2" s="93" t="s">
        <v>118</v>
      </c>
      <c r="B2" s="93"/>
      <c r="C2" s="93"/>
      <c r="D2" s="93"/>
      <c r="E2" s="93"/>
      <c r="F2" s="93"/>
      <c r="G2" s="93"/>
    </row>
    <row r="3" spans="1:7" ht="14.4" thickBo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</row>
    <row r="4" spans="1:7" ht="13.8">
      <c r="A4" s="6" t="s">
        <v>7</v>
      </c>
      <c r="B4" s="7"/>
      <c r="C4" s="7"/>
      <c r="D4" s="7"/>
      <c r="E4" s="7"/>
      <c r="F4" s="7"/>
      <c r="G4" s="7"/>
    </row>
    <row r="5" spans="1:7" ht="13.8">
      <c r="A5" s="12" t="s">
        <v>97</v>
      </c>
      <c r="B5" s="2">
        <v>79773.66</v>
      </c>
      <c r="C5" s="2">
        <v>138848</v>
      </c>
      <c r="D5" s="2">
        <v>138848</v>
      </c>
      <c r="E5" s="2">
        <v>123753.57</v>
      </c>
      <c r="F5" s="2">
        <f>E5/B5*100</f>
        <v>155.1308665040566</v>
      </c>
      <c r="G5" s="2">
        <f>E5/D5*100</f>
        <v>89.128809921640936</v>
      </c>
    </row>
    <row r="6" spans="1:7" ht="13.8">
      <c r="A6" s="12" t="s">
        <v>96</v>
      </c>
      <c r="B6" s="2">
        <v>79773.66</v>
      </c>
      <c r="C6" s="2">
        <v>138848</v>
      </c>
      <c r="D6" s="2">
        <v>138848</v>
      </c>
      <c r="E6" s="2">
        <v>123753.57</v>
      </c>
      <c r="F6" s="2">
        <f>E6/B6*100</f>
        <v>155.1308665040566</v>
      </c>
      <c r="G6" s="2">
        <f>E6/D6*100</f>
        <v>89.128809921640936</v>
      </c>
    </row>
    <row r="7" spans="1:7" ht="13.8">
      <c r="A7" s="12" t="s">
        <v>95</v>
      </c>
      <c r="B7" s="2">
        <v>4270</v>
      </c>
      <c r="C7" s="7"/>
      <c r="D7" s="7"/>
      <c r="E7" s="7"/>
      <c r="F7" s="2"/>
      <c r="G7" s="2"/>
    </row>
    <row r="8" spans="1:7" ht="13.8">
      <c r="A8" s="12" t="s">
        <v>94</v>
      </c>
      <c r="B8" s="2">
        <v>4270</v>
      </c>
      <c r="C8" s="7"/>
      <c r="D8" s="7"/>
      <c r="E8" s="7"/>
      <c r="F8" s="2"/>
      <c r="G8" s="2"/>
    </row>
    <row r="9" spans="1:7" ht="13.8">
      <c r="A9" s="12" t="s">
        <v>92</v>
      </c>
      <c r="B9" s="2">
        <v>11.44</v>
      </c>
      <c r="C9" s="7"/>
      <c r="D9" s="7"/>
      <c r="E9" s="2">
        <v>8.6300000000000008</v>
      </c>
      <c r="F9" s="2">
        <f t="shared" ref="F9:F18" si="0">E9/B9*100</f>
        <v>75.437062937062947</v>
      </c>
      <c r="G9" s="2"/>
    </row>
    <row r="10" spans="1:7" ht="13.8">
      <c r="A10" s="12" t="s">
        <v>98</v>
      </c>
      <c r="B10" s="2">
        <v>11.44</v>
      </c>
      <c r="C10" s="7"/>
      <c r="D10" s="7"/>
      <c r="E10" s="2">
        <v>8.6300000000000008</v>
      </c>
      <c r="F10" s="2">
        <f t="shared" si="0"/>
        <v>75.437062937062947</v>
      </c>
      <c r="G10" s="2"/>
    </row>
    <row r="11" spans="1:7" ht="13.8">
      <c r="A11" s="12" t="s">
        <v>91</v>
      </c>
      <c r="B11" s="2">
        <v>63000</v>
      </c>
      <c r="C11" s="2">
        <v>66000</v>
      </c>
      <c r="D11" s="2">
        <v>66000</v>
      </c>
      <c r="E11" s="2">
        <v>48481.13</v>
      </c>
      <c r="F11" s="2">
        <f t="shared" si="0"/>
        <v>76.954174603174593</v>
      </c>
      <c r="G11" s="2">
        <f t="shared" ref="G11:G20" si="1">E11/D11*100</f>
        <v>73.456257575757562</v>
      </c>
    </row>
    <row r="12" spans="1:7" ht="13.8">
      <c r="A12" s="12" t="s">
        <v>90</v>
      </c>
      <c r="B12" s="2">
        <v>63000</v>
      </c>
      <c r="C12" s="2">
        <v>66000</v>
      </c>
      <c r="D12" s="2">
        <v>66000</v>
      </c>
      <c r="E12" s="2">
        <v>48481.13</v>
      </c>
      <c r="F12" s="2">
        <f t="shared" si="0"/>
        <v>76.954174603174593</v>
      </c>
      <c r="G12" s="2">
        <f t="shared" si="1"/>
        <v>73.456257575757562</v>
      </c>
    </row>
    <row r="13" spans="1:7" ht="13.8">
      <c r="A13" s="12" t="s">
        <v>89</v>
      </c>
      <c r="B13" s="2">
        <f>SUM(B14:B16)</f>
        <v>939539.32</v>
      </c>
      <c r="C13" s="2">
        <f t="shared" ref="C13:E13" si="2">SUM(C14:C16)</f>
        <v>1086055</v>
      </c>
      <c r="D13" s="2">
        <f t="shared" si="2"/>
        <v>1086055</v>
      </c>
      <c r="E13" s="2">
        <f t="shared" si="2"/>
        <v>988256.29</v>
      </c>
      <c r="F13" s="2">
        <f t="shared" si="0"/>
        <v>105.18519757108197</v>
      </c>
      <c r="G13" s="2">
        <f t="shared" si="1"/>
        <v>90.995049974448818</v>
      </c>
    </row>
    <row r="14" spans="1:7" ht="13.8">
      <c r="A14" s="12" t="s">
        <v>88</v>
      </c>
      <c r="B14" s="2">
        <v>65</v>
      </c>
      <c r="C14" s="2">
        <v>85</v>
      </c>
      <c r="D14" s="2">
        <v>85</v>
      </c>
      <c r="E14" s="2">
        <v>85</v>
      </c>
      <c r="F14" s="2">
        <f t="shared" si="0"/>
        <v>130.76923076923077</v>
      </c>
      <c r="G14" s="2">
        <f t="shared" si="1"/>
        <v>100</v>
      </c>
    </row>
    <row r="15" spans="1:7" ht="13.8">
      <c r="A15" s="12" t="s">
        <v>87</v>
      </c>
      <c r="B15" s="2">
        <v>6972.08</v>
      </c>
      <c r="C15" s="2">
        <v>10970</v>
      </c>
      <c r="D15" s="2">
        <v>10970</v>
      </c>
      <c r="E15" s="2">
        <v>10970</v>
      </c>
      <c r="F15" s="2">
        <f t="shared" si="0"/>
        <v>157.34185494142349</v>
      </c>
      <c r="G15" s="2">
        <f t="shared" si="1"/>
        <v>100</v>
      </c>
    </row>
    <row r="16" spans="1:7" ht="27.6">
      <c r="A16" s="12" t="s">
        <v>86</v>
      </c>
      <c r="B16" s="2">
        <v>932502.24</v>
      </c>
      <c r="C16" s="2">
        <v>1075000</v>
      </c>
      <c r="D16" s="2">
        <v>1075000</v>
      </c>
      <c r="E16" s="2">
        <v>977201.29</v>
      </c>
      <c r="F16" s="2">
        <f t="shared" si="0"/>
        <v>104.79345229240415</v>
      </c>
      <c r="G16" s="2">
        <f t="shared" si="1"/>
        <v>90.902445581395355</v>
      </c>
    </row>
    <row r="17" spans="1:7" ht="13.8">
      <c r="A17" s="12" t="s">
        <v>85</v>
      </c>
      <c r="B17" s="2">
        <v>103797.09</v>
      </c>
      <c r="C17" s="2">
        <v>99756</v>
      </c>
      <c r="D17" s="2">
        <v>99756</v>
      </c>
      <c r="E17" s="2">
        <v>86324.57</v>
      </c>
      <c r="F17" s="2">
        <f t="shared" si="0"/>
        <v>83.166657176997944</v>
      </c>
      <c r="G17" s="2">
        <f t="shared" si="1"/>
        <v>86.535717149845624</v>
      </c>
    </row>
    <row r="18" spans="1:7" ht="13.8">
      <c r="A18" s="12" t="s">
        <v>84</v>
      </c>
      <c r="B18" s="2">
        <v>103797.09</v>
      </c>
      <c r="C18" s="2">
        <v>99756</v>
      </c>
      <c r="D18" s="2">
        <v>99756</v>
      </c>
      <c r="E18" s="2">
        <v>86324.57</v>
      </c>
      <c r="F18" s="2">
        <f t="shared" si="0"/>
        <v>83.166657176997944</v>
      </c>
      <c r="G18" s="2">
        <f t="shared" si="1"/>
        <v>86.535717149845624</v>
      </c>
    </row>
    <row r="19" spans="1:7" ht="13.8">
      <c r="A19" s="12" t="s">
        <v>83</v>
      </c>
      <c r="B19" s="7"/>
      <c r="C19" s="2">
        <f>SUM(C20)</f>
        <v>17310</v>
      </c>
      <c r="D19" s="2">
        <f t="shared" ref="D19" si="3">SUM(D20)</f>
        <v>17310</v>
      </c>
      <c r="E19" s="2"/>
      <c r="F19" s="7"/>
      <c r="G19" s="2">
        <f t="shared" si="1"/>
        <v>0</v>
      </c>
    </row>
    <row r="20" spans="1:7" ht="13.8">
      <c r="A20" s="12" t="s">
        <v>82</v>
      </c>
      <c r="B20" s="7"/>
      <c r="C20" s="2">
        <v>17310</v>
      </c>
      <c r="D20" s="2">
        <v>17310</v>
      </c>
      <c r="E20" s="2"/>
      <c r="F20" s="7"/>
      <c r="G20" s="2">
        <f t="shared" si="1"/>
        <v>0</v>
      </c>
    </row>
    <row r="21" spans="1:7" ht="13.8">
      <c r="A21" s="9" t="s">
        <v>28</v>
      </c>
      <c r="B21" s="4">
        <f>SUM(B9+B11+B13+B17+B5+B7+B19)</f>
        <v>1190391.51</v>
      </c>
      <c r="C21" s="4">
        <f t="shared" ref="C21:D21" si="4">SUM(C9+C11+C13+C17+C5+C7+C19)</f>
        <v>1407969</v>
      </c>
      <c r="D21" s="4">
        <f t="shared" si="4"/>
        <v>1407969</v>
      </c>
      <c r="E21" s="4">
        <f>SUM(E9+E11+E13+E17+E5+E7+E19)</f>
        <v>1246824.1900000002</v>
      </c>
      <c r="F21" s="4">
        <v>102.63</v>
      </c>
      <c r="G21" s="4">
        <v>90.53</v>
      </c>
    </row>
    <row r="22" spans="1:7" ht="13.8">
      <c r="A22" s="12" t="s">
        <v>97</v>
      </c>
      <c r="B22" s="2">
        <v>79773.66</v>
      </c>
      <c r="C22" s="2">
        <v>138848</v>
      </c>
      <c r="D22" s="2">
        <v>138848</v>
      </c>
      <c r="E22" s="2">
        <v>133854.85</v>
      </c>
      <c r="F22" s="2">
        <f>E22/B22*100</f>
        <v>167.79329167045864</v>
      </c>
      <c r="G22" s="2">
        <f>E22/D22*100</f>
        <v>96.403873300299608</v>
      </c>
    </row>
    <row r="23" spans="1:7" ht="13.8">
      <c r="A23" s="12" t="s">
        <v>96</v>
      </c>
      <c r="B23" s="2">
        <v>79773.66</v>
      </c>
      <c r="C23" s="2">
        <v>138848</v>
      </c>
      <c r="D23" s="2">
        <v>138848</v>
      </c>
      <c r="E23" s="2">
        <v>133854.85</v>
      </c>
      <c r="F23" s="2">
        <f t="shared" ref="F23:F35" si="5">E23/B23*100</f>
        <v>167.79329167045864</v>
      </c>
      <c r="G23" s="2">
        <f t="shared" ref="G23:G37" si="6">E23/D23*100</f>
        <v>96.403873300299608</v>
      </c>
    </row>
    <row r="24" spans="1:7" ht="13.8">
      <c r="A24" s="12" t="s">
        <v>95</v>
      </c>
      <c r="B24" s="2">
        <v>4270</v>
      </c>
      <c r="C24" s="7"/>
      <c r="D24" s="7"/>
      <c r="E24" s="7"/>
      <c r="F24" s="2"/>
      <c r="G24" s="2"/>
    </row>
    <row r="25" spans="1:7" ht="13.8">
      <c r="A25" s="12" t="s">
        <v>94</v>
      </c>
      <c r="B25" s="2">
        <v>4270</v>
      </c>
      <c r="C25" s="7"/>
      <c r="D25" s="7"/>
      <c r="E25" s="7"/>
      <c r="F25" s="2"/>
      <c r="G25" s="2"/>
    </row>
    <row r="26" spans="1:7" ht="13.8">
      <c r="A26" s="12" t="s">
        <v>93</v>
      </c>
      <c r="B26" s="2">
        <v>2260.0700000000002</v>
      </c>
      <c r="C26" s="7"/>
      <c r="D26" s="7"/>
      <c r="E26" s="7"/>
      <c r="F26" s="2"/>
      <c r="G26" s="2"/>
    </row>
    <row r="27" spans="1:7" ht="13.8">
      <c r="A27" s="12" t="s">
        <v>92</v>
      </c>
      <c r="B27" s="2">
        <v>2260.0700000000002</v>
      </c>
      <c r="C27" s="7"/>
      <c r="D27" s="7"/>
      <c r="E27" s="7"/>
      <c r="F27" s="2"/>
      <c r="G27" s="2"/>
    </row>
    <row r="28" spans="1:7" ht="13.8">
      <c r="A28" s="12" t="s">
        <v>91</v>
      </c>
      <c r="B28" s="2">
        <v>63000</v>
      </c>
      <c r="C28" s="2">
        <v>66000</v>
      </c>
      <c r="D28" s="2">
        <v>66000</v>
      </c>
      <c r="E28" s="2">
        <v>66000</v>
      </c>
      <c r="F28" s="2">
        <f t="shared" si="5"/>
        <v>104.76190476190477</v>
      </c>
      <c r="G28" s="2">
        <f t="shared" si="6"/>
        <v>100</v>
      </c>
    </row>
    <row r="29" spans="1:7" ht="13.8">
      <c r="A29" s="12" t="s">
        <v>90</v>
      </c>
      <c r="B29" s="2">
        <v>63000</v>
      </c>
      <c r="C29" s="2">
        <v>66000</v>
      </c>
      <c r="D29" s="2">
        <v>66000</v>
      </c>
      <c r="E29" s="2">
        <v>66000</v>
      </c>
      <c r="F29" s="2">
        <f t="shared" si="5"/>
        <v>104.76190476190477</v>
      </c>
      <c r="G29" s="2">
        <f t="shared" si="6"/>
        <v>100</v>
      </c>
    </row>
    <row r="30" spans="1:7" ht="13.8">
      <c r="A30" s="12" t="s">
        <v>89</v>
      </c>
      <c r="B30" s="2">
        <v>939539.32</v>
      </c>
      <c r="C30" s="2">
        <v>1086055</v>
      </c>
      <c r="D30" s="2">
        <v>1086055</v>
      </c>
      <c r="E30" s="2">
        <v>1077490.18</v>
      </c>
      <c r="F30" s="2">
        <f t="shared" si="5"/>
        <v>114.68281923528225</v>
      </c>
      <c r="G30" s="2">
        <f t="shared" si="6"/>
        <v>99.211382480629425</v>
      </c>
    </row>
    <row r="31" spans="1:7" ht="13.8">
      <c r="A31" s="12" t="s">
        <v>88</v>
      </c>
      <c r="B31" s="2">
        <v>65</v>
      </c>
      <c r="C31" s="2">
        <v>85</v>
      </c>
      <c r="D31" s="2">
        <v>85</v>
      </c>
      <c r="E31" s="2">
        <v>85</v>
      </c>
      <c r="F31" s="2">
        <f t="shared" si="5"/>
        <v>130.76923076923077</v>
      </c>
      <c r="G31" s="2">
        <f t="shared" si="6"/>
        <v>100</v>
      </c>
    </row>
    <row r="32" spans="1:7" ht="13.8">
      <c r="A32" s="12" t="s">
        <v>87</v>
      </c>
      <c r="B32" s="2">
        <v>6972.08</v>
      </c>
      <c r="C32" s="2">
        <v>10970</v>
      </c>
      <c r="D32" s="2">
        <v>10970</v>
      </c>
      <c r="E32" s="2">
        <v>10970</v>
      </c>
      <c r="F32" s="2">
        <f t="shared" si="5"/>
        <v>157.34185494142349</v>
      </c>
      <c r="G32" s="2">
        <f t="shared" si="6"/>
        <v>100</v>
      </c>
    </row>
    <row r="33" spans="1:7" ht="27.6">
      <c r="A33" s="12" t="s">
        <v>86</v>
      </c>
      <c r="B33" s="2">
        <v>932502.24</v>
      </c>
      <c r="C33" s="2">
        <v>1075000</v>
      </c>
      <c r="D33" s="2">
        <v>1075000</v>
      </c>
      <c r="E33" s="2">
        <v>1066435.18</v>
      </c>
      <c r="F33" s="2">
        <f t="shared" si="5"/>
        <v>114.36274726803872</v>
      </c>
      <c r="G33" s="2">
        <f t="shared" si="6"/>
        <v>99.203272558139531</v>
      </c>
    </row>
    <row r="34" spans="1:7" ht="13.8">
      <c r="A34" s="12" t="s">
        <v>85</v>
      </c>
      <c r="B34" s="2">
        <v>82338.240000000005</v>
      </c>
      <c r="C34" s="2">
        <v>95976</v>
      </c>
      <c r="D34" s="2">
        <v>95976</v>
      </c>
      <c r="E34" s="2">
        <v>74230.66</v>
      </c>
      <c r="F34" s="2">
        <f t="shared" si="5"/>
        <v>90.15332365617725</v>
      </c>
      <c r="G34" s="2">
        <f t="shared" si="6"/>
        <v>77.342939901642083</v>
      </c>
    </row>
    <row r="35" spans="1:7" ht="13.8">
      <c r="A35" s="12" t="s">
        <v>84</v>
      </c>
      <c r="B35" s="2">
        <v>82338.240000000005</v>
      </c>
      <c r="C35" s="2">
        <v>95976</v>
      </c>
      <c r="D35" s="2">
        <v>95976</v>
      </c>
      <c r="E35" s="2">
        <v>74230.66</v>
      </c>
      <c r="F35" s="2">
        <f t="shared" si="5"/>
        <v>90.15332365617725</v>
      </c>
      <c r="G35" s="2">
        <f t="shared" si="6"/>
        <v>77.342939901642083</v>
      </c>
    </row>
    <row r="36" spans="1:7" ht="13.8">
      <c r="A36" s="12" t="s">
        <v>83</v>
      </c>
      <c r="B36" s="7"/>
      <c r="C36" s="2">
        <v>21090</v>
      </c>
      <c r="D36" s="2">
        <v>21090</v>
      </c>
      <c r="E36" s="2">
        <v>21090</v>
      </c>
      <c r="F36" s="7"/>
      <c r="G36" s="2">
        <f t="shared" si="6"/>
        <v>100</v>
      </c>
    </row>
    <row r="37" spans="1:7" ht="13.8">
      <c r="A37" s="12" t="s">
        <v>82</v>
      </c>
      <c r="B37" s="7"/>
      <c r="C37" s="2">
        <v>21090</v>
      </c>
      <c r="D37" s="2">
        <v>21090</v>
      </c>
      <c r="E37" s="2">
        <v>21090</v>
      </c>
      <c r="F37" s="7"/>
      <c r="G37" s="2">
        <f t="shared" si="6"/>
        <v>100</v>
      </c>
    </row>
    <row r="38" spans="1:7" ht="13.8">
      <c r="A38" s="9" t="s">
        <v>81</v>
      </c>
      <c r="B38" s="4">
        <v>1171181.29</v>
      </c>
      <c r="C38" s="4">
        <v>1407969</v>
      </c>
      <c r="D38" s="4">
        <v>1407969</v>
      </c>
      <c r="E38" s="4">
        <v>1372665.69</v>
      </c>
      <c r="F38" s="4">
        <v>117.2</v>
      </c>
      <c r="G38" s="4">
        <v>97.49</v>
      </c>
    </row>
    <row r="41" spans="1:7">
      <c r="E41" s="60"/>
    </row>
  </sheetData>
  <mergeCells count="2">
    <mergeCell ref="A1:G1"/>
    <mergeCell ref="A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BE08A-36B6-484B-B09F-9C721DFCE3E3}">
  <dimension ref="A1:F12"/>
  <sheetViews>
    <sheetView workbookViewId="0">
      <selection activeCell="F12" sqref="F12"/>
    </sheetView>
  </sheetViews>
  <sheetFormatPr defaultRowHeight="14.4"/>
  <cols>
    <col min="1" max="1" width="37.6640625" customWidth="1"/>
    <col min="2" max="2" width="16.109375" customWidth="1"/>
    <col min="3" max="3" width="21.5546875" customWidth="1"/>
    <col min="4" max="4" width="20.88671875" customWidth="1"/>
    <col min="5" max="5" width="10" customWidth="1"/>
    <col min="6" max="6" width="11" customWidth="1"/>
  </cols>
  <sheetData>
    <row r="1" spans="1:6" ht="17.399999999999999">
      <c r="A1" s="61"/>
      <c r="B1" s="61"/>
      <c r="C1" s="61"/>
      <c r="D1" s="62"/>
      <c r="E1" s="62"/>
      <c r="F1" s="62"/>
    </row>
    <row r="2" spans="1:6" ht="15.6">
      <c r="A2" s="94" t="s">
        <v>152</v>
      </c>
      <c r="B2" s="94"/>
      <c r="C2" s="94"/>
      <c r="D2" s="94"/>
      <c r="E2" s="94"/>
      <c r="F2" s="94"/>
    </row>
    <row r="3" spans="1:6" ht="18" thickBot="1">
      <c r="A3" s="63"/>
      <c r="B3" s="63"/>
      <c r="C3" s="63"/>
      <c r="D3" s="64"/>
      <c r="E3" s="64"/>
      <c r="F3" s="64"/>
    </row>
    <row r="4" spans="1:6" ht="40.200000000000003" thickBot="1">
      <c r="A4" s="78" t="s">
        <v>153</v>
      </c>
      <c r="B4" s="79" t="s">
        <v>154</v>
      </c>
      <c r="C4" s="79" t="s">
        <v>155</v>
      </c>
      <c r="D4" s="79" t="s">
        <v>156</v>
      </c>
      <c r="E4" s="79" t="s">
        <v>157</v>
      </c>
      <c r="F4" s="80" t="s">
        <v>158</v>
      </c>
    </row>
    <row r="5" spans="1:6" ht="15" thickBot="1">
      <c r="A5" s="81">
        <v>1</v>
      </c>
      <c r="B5" s="82">
        <v>2</v>
      </c>
      <c r="C5" s="82">
        <v>3</v>
      </c>
      <c r="D5" s="82">
        <v>4</v>
      </c>
      <c r="E5" s="82" t="s">
        <v>124</v>
      </c>
      <c r="F5" s="83" t="s">
        <v>125</v>
      </c>
    </row>
    <row r="6" spans="1:6" ht="15" thickBot="1">
      <c r="A6" s="65" t="s">
        <v>159</v>
      </c>
      <c r="B6" s="66">
        <f>B7</f>
        <v>1171181.29</v>
      </c>
      <c r="C6" s="66">
        <f>C7</f>
        <v>1407969</v>
      </c>
      <c r="D6" s="67">
        <f t="shared" ref="D6:F7" si="0">D7</f>
        <v>1372665.69</v>
      </c>
      <c r="E6" s="68">
        <f t="shared" si="0"/>
        <v>1.1720351936291604</v>
      </c>
      <c r="F6" s="69">
        <f t="shared" si="0"/>
        <v>0.9749260743666941</v>
      </c>
    </row>
    <row r="7" spans="1:6">
      <c r="A7" s="70" t="s">
        <v>160</v>
      </c>
      <c r="B7" s="71">
        <f>SUM(B8)</f>
        <v>1171181.29</v>
      </c>
      <c r="C7" s="71">
        <f t="shared" ref="C7:D7" si="1">SUM(C8)</f>
        <v>1407969</v>
      </c>
      <c r="D7" s="71">
        <f t="shared" si="1"/>
        <v>1372665.69</v>
      </c>
      <c r="E7" s="68">
        <f t="shared" si="0"/>
        <v>1.1720351936291604</v>
      </c>
      <c r="F7" s="69">
        <f t="shared" si="0"/>
        <v>0.9749260743666941</v>
      </c>
    </row>
    <row r="8" spans="1:6">
      <c r="A8" s="72" t="s">
        <v>161</v>
      </c>
      <c r="B8" s="73">
        <f>'Ekonomska klasifikacija'!B83</f>
        <v>1171181.29</v>
      </c>
      <c r="C8" s="73">
        <f>'Ekonomska klasifikacija'!C83</f>
        <v>1407969</v>
      </c>
      <c r="D8" s="74">
        <f>'Ekonomska klasifikacija'!E83</f>
        <v>1372665.69</v>
      </c>
      <c r="E8" s="75">
        <f>D8/B8</f>
        <v>1.1720351936291604</v>
      </c>
      <c r="F8" s="76">
        <f>D8/C8</f>
        <v>0.9749260743666941</v>
      </c>
    </row>
    <row r="10" spans="1:6">
      <c r="A10" s="77"/>
      <c r="B10" s="77"/>
      <c r="C10" s="77"/>
      <c r="D10" s="77"/>
      <c r="E10" s="77"/>
      <c r="F10" s="77"/>
    </row>
    <row r="11" spans="1:6">
      <c r="A11" s="77"/>
      <c r="B11" s="77"/>
      <c r="C11" s="77"/>
      <c r="D11" s="77"/>
      <c r="E11" s="77"/>
      <c r="F11" s="77"/>
    </row>
    <row r="12" spans="1:6">
      <c r="A12" s="77"/>
      <c r="B12" s="77"/>
      <c r="C12" s="77"/>
      <c r="D12" s="77"/>
      <c r="E12" s="77"/>
      <c r="F12" s="77"/>
    </row>
  </sheetData>
  <mergeCells count="1"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871C6-8F02-43E4-AE8E-506075253F53}">
  <dimension ref="A1:G166"/>
  <sheetViews>
    <sheetView showGridLines="0" workbookViewId="0"/>
  </sheetViews>
  <sheetFormatPr defaultRowHeight="9"/>
  <cols>
    <col min="1" max="1" width="69.109375" style="1" customWidth="1"/>
    <col min="2" max="2" width="47.88671875" style="1" customWidth="1"/>
    <col min="3" max="3" width="31.44140625" style="1" customWidth="1"/>
    <col min="4" max="5" width="30.44140625" style="1" customWidth="1"/>
    <col min="6" max="6" width="32.33203125" style="1" customWidth="1"/>
    <col min="7" max="7" width="32.77734375" style="1" customWidth="1"/>
    <col min="8" max="16384" width="8.88671875" style="1"/>
  </cols>
  <sheetData>
    <row r="1" spans="1:7" ht="14.4" thickBot="1">
      <c r="A1" s="10" t="s">
        <v>106</v>
      </c>
      <c r="B1" s="10"/>
      <c r="C1" s="10"/>
      <c r="D1" s="10"/>
      <c r="E1" s="10"/>
      <c r="F1" s="10"/>
      <c r="G1" s="10"/>
    </row>
    <row r="2" spans="1:7" ht="14.4" thickBot="1">
      <c r="A2" s="11" t="s">
        <v>0</v>
      </c>
      <c r="B2" s="11" t="s">
        <v>105</v>
      </c>
      <c r="C2" s="11" t="s">
        <v>104</v>
      </c>
      <c r="D2" s="11" t="s">
        <v>103</v>
      </c>
      <c r="E2" s="11" t="s">
        <v>102</v>
      </c>
      <c r="F2" s="11" t="s">
        <v>5</v>
      </c>
      <c r="G2" s="11" t="s">
        <v>6</v>
      </c>
    </row>
    <row r="3" spans="1:7" ht="13.8">
      <c r="A3" s="13" t="s">
        <v>101</v>
      </c>
      <c r="B3" s="14">
        <v>1171181.29</v>
      </c>
      <c r="C3" s="14">
        <v>1407969</v>
      </c>
      <c r="D3" s="14">
        <v>1407969</v>
      </c>
      <c r="E3" s="14">
        <v>1372665.69</v>
      </c>
      <c r="F3" s="14">
        <v>117.2</v>
      </c>
      <c r="G3" s="14">
        <v>97.49</v>
      </c>
    </row>
    <row r="4" spans="1:7" ht="13.8">
      <c r="A4" s="13" t="s">
        <v>100</v>
      </c>
      <c r="B4" s="14">
        <v>1171181.29</v>
      </c>
      <c r="C4" s="14">
        <v>1407969</v>
      </c>
      <c r="D4" s="14">
        <v>1407969</v>
      </c>
      <c r="E4" s="14">
        <v>1372665.69</v>
      </c>
      <c r="F4" s="14">
        <v>117.2</v>
      </c>
      <c r="G4" s="14">
        <v>97.49</v>
      </c>
    </row>
    <row r="5" spans="1:7" ht="27.6">
      <c r="A5" s="6" t="s">
        <v>99</v>
      </c>
      <c r="B5" s="2">
        <v>1171181.29</v>
      </c>
      <c r="C5" s="2">
        <v>1407969</v>
      </c>
      <c r="D5" s="2">
        <v>1407969</v>
      </c>
      <c r="E5" s="2">
        <v>1372665.69</v>
      </c>
      <c r="F5" s="2">
        <v>117.2</v>
      </c>
      <c r="G5" s="2">
        <v>97.49</v>
      </c>
    </row>
    <row r="6" spans="1:7" ht="13.8">
      <c r="A6" s="15" t="s">
        <v>117</v>
      </c>
      <c r="B6" s="16">
        <v>57000</v>
      </c>
      <c r="C6" s="16">
        <v>58320</v>
      </c>
      <c r="D6" s="16">
        <v>58320</v>
      </c>
      <c r="E6" s="16">
        <v>58320</v>
      </c>
      <c r="F6" s="16">
        <v>102.32</v>
      </c>
      <c r="G6" s="16">
        <v>100</v>
      </c>
    </row>
    <row r="7" spans="1:7" ht="13.8">
      <c r="A7" s="12" t="s">
        <v>96</v>
      </c>
      <c r="B7" s="7"/>
      <c r="C7" s="2">
        <v>320</v>
      </c>
      <c r="D7" s="2">
        <v>320</v>
      </c>
      <c r="E7" s="2">
        <v>320</v>
      </c>
      <c r="F7" s="7"/>
      <c r="G7" s="2">
        <v>100</v>
      </c>
    </row>
    <row r="8" spans="1:7" ht="13.8">
      <c r="A8" s="17" t="s">
        <v>37</v>
      </c>
      <c r="B8" s="2">
        <v>0</v>
      </c>
      <c r="C8" s="2">
        <v>320</v>
      </c>
      <c r="D8" s="2">
        <v>320</v>
      </c>
      <c r="E8" s="2">
        <v>320</v>
      </c>
      <c r="F8" s="2">
        <v>0</v>
      </c>
      <c r="G8" s="2">
        <v>100</v>
      </c>
    </row>
    <row r="9" spans="1:7" ht="13.8">
      <c r="A9" s="18" t="s">
        <v>39</v>
      </c>
      <c r="B9" s="7"/>
      <c r="C9" s="2">
        <v>320</v>
      </c>
      <c r="D9" s="2">
        <v>320</v>
      </c>
      <c r="E9" s="2">
        <v>320</v>
      </c>
      <c r="F9" s="7"/>
      <c r="G9" s="2">
        <v>100</v>
      </c>
    </row>
    <row r="10" spans="1:7" ht="13.8">
      <c r="A10" s="12" t="s">
        <v>90</v>
      </c>
      <c r="B10" s="2">
        <v>57000</v>
      </c>
      <c r="C10" s="2">
        <v>58000</v>
      </c>
      <c r="D10" s="2">
        <v>58000</v>
      </c>
      <c r="E10" s="2">
        <v>58000</v>
      </c>
      <c r="F10" s="2">
        <v>101.75</v>
      </c>
      <c r="G10" s="2">
        <v>100</v>
      </c>
    </row>
    <row r="11" spans="1:7" ht="13.8">
      <c r="A11" s="17" t="s">
        <v>37</v>
      </c>
      <c r="B11" s="2">
        <v>55850</v>
      </c>
      <c r="C11" s="2">
        <v>57810</v>
      </c>
      <c r="D11" s="2">
        <v>57810</v>
      </c>
      <c r="E11" s="2">
        <v>57810</v>
      </c>
      <c r="F11" s="2">
        <v>103.51</v>
      </c>
      <c r="G11" s="2">
        <v>100</v>
      </c>
    </row>
    <row r="12" spans="1:7" ht="13.8">
      <c r="A12" s="18" t="s">
        <v>39</v>
      </c>
      <c r="B12" s="2">
        <v>2583.86</v>
      </c>
      <c r="C12" s="2">
        <v>2340</v>
      </c>
      <c r="D12" s="2">
        <v>2340</v>
      </c>
      <c r="E12" s="2">
        <v>1815</v>
      </c>
      <c r="F12" s="2">
        <v>70.239999999999995</v>
      </c>
      <c r="G12" s="2">
        <v>77.56</v>
      </c>
    </row>
    <row r="13" spans="1:7" ht="13.8">
      <c r="A13" s="18" t="s">
        <v>41</v>
      </c>
      <c r="B13" s="2">
        <v>160</v>
      </c>
      <c r="C13" s="2">
        <v>400</v>
      </c>
      <c r="D13" s="2">
        <v>400</v>
      </c>
      <c r="E13" s="2">
        <v>170</v>
      </c>
      <c r="F13" s="2">
        <v>106.25</v>
      </c>
      <c r="G13" s="2">
        <v>42.5</v>
      </c>
    </row>
    <row r="14" spans="1:7" ht="13.8">
      <c r="A14" s="18" t="s">
        <v>42</v>
      </c>
      <c r="B14" s="2">
        <v>891.97</v>
      </c>
      <c r="C14" s="2">
        <v>1150</v>
      </c>
      <c r="D14" s="2">
        <v>1150</v>
      </c>
      <c r="E14" s="2">
        <v>1264</v>
      </c>
      <c r="F14" s="2">
        <v>141.71</v>
      </c>
      <c r="G14" s="2">
        <v>109.91</v>
      </c>
    </row>
    <row r="15" spans="1:7" ht="13.8">
      <c r="A15" s="18" t="s">
        <v>44</v>
      </c>
      <c r="B15" s="2">
        <v>13420.4</v>
      </c>
      <c r="C15" s="2">
        <v>11325</v>
      </c>
      <c r="D15" s="2">
        <v>11325</v>
      </c>
      <c r="E15" s="2">
        <v>11267.61</v>
      </c>
      <c r="F15" s="2">
        <v>83.96</v>
      </c>
      <c r="G15" s="2">
        <v>99.49</v>
      </c>
    </row>
    <row r="16" spans="1:7" ht="13.8">
      <c r="A16" s="18" t="s">
        <v>45</v>
      </c>
      <c r="B16" s="2">
        <v>62.24</v>
      </c>
      <c r="C16" s="2">
        <v>180</v>
      </c>
      <c r="D16" s="2">
        <v>180</v>
      </c>
      <c r="E16" s="2">
        <v>100.54</v>
      </c>
      <c r="F16" s="2">
        <v>161.54</v>
      </c>
      <c r="G16" s="2">
        <v>55.86</v>
      </c>
    </row>
    <row r="17" spans="1:7" ht="13.8">
      <c r="A17" s="18" t="s">
        <v>46</v>
      </c>
      <c r="B17" s="2">
        <v>9955.76</v>
      </c>
      <c r="C17" s="2">
        <v>10500</v>
      </c>
      <c r="D17" s="2">
        <v>10500</v>
      </c>
      <c r="E17" s="2">
        <v>9585.32</v>
      </c>
      <c r="F17" s="2">
        <v>96.28</v>
      </c>
      <c r="G17" s="2">
        <v>91.29</v>
      </c>
    </row>
    <row r="18" spans="1:7" ht="13.8">
      <c r="A18" s="18" t="s">
        <v>47</v>
      </c>
      <c r="B18" s="2">
        <v>144.46</v>
      </c>
      <c r="C18" s="2">
        <v>1160</v>
      </c>
      <c r="D18" s="2">
        <v>1160</v>
      </c>
      <c r="E18" s="2">
        <v>878</v>
      </c>
      <c r="F18" s="2">
        <v>607.78</v>
      </c>
      <c r="G18" s="2">
        <v>75.69</v>
      </c>
    </row>
    <row r="19" spans="1:7" ht="13.8">
      <c r="A19" s="18" t="s">
        <v>48</v>
      </c>
      <c r="B19" s="2">
        <v>357.77</v>
      </c>
      <c r="C19" s="2">
        <v>400</v>
      </c>
      <c r="D19" s="2">
        <v>400</v>
      </c>
      <c r="E19" s="2">
        <v>403.78</v>
      </c>
      <c r="F19" s="2">
        <v>112.86</v>
      </c>
      <c r="G19" s="2">
        <v>100.95</v>
      </c>
    </row>
    <row r="20" spans="1:7" ht="13.8">
      <c r="A20" s="18" t="s">
        <v>50</v>
      </c>
      <c r="B20" s="2">
        <v>846.95</v>
      </c>
      <c r="C20" s="2">
        <v>1100</v>
      </c>
      <c r="D20" s="2">
        <v>1100</v>
      </c>
      <c r="E20" s="2">
        <v>1020.6</v>
      </c>
      <c r="F20" s="2">
        <v>120.5</v>
      </c>
      <c r="G20" s="2">
        <v>92.78</v>
      </c>
    </row>
    <row r="21" spans="1:7" ht="13.8">
      <c r="A21" s="18" t="s">
        <v>51</v>
      </c>
      <c r="B21" s="2">
        <v>7279.59</v>
      </c>
      <c r="C21" s="2">
        <v>10000</v>
      </c>
      <c r="D21" s="2">
        <v>10000</v>
      </c>
      <c r="E21" s="2">
        <v>11921.08</v>
      </c>
      <c r="F21" s="2">
        <v>163.76</v>
      </c>
      <c r="G21" s="2">
        <v>119.21</v>
      </c>
    </row>
    <row r="22" spans="1:7" ht="13.8">
      <c r="A22" s="18" t="s">
        <v>52</v>
      </c>
      <c r="B22" s="2">
        <v>7485.88</v>
      </c>
      <c r="C22" s="2">
        <v>7370</v>
      </c>
      <c r="D22" s="2">
        <v>7370</v>
      </c>
      <c r="E22" s="2">
        <v>7253.31</v>
      </c>
      <c r="F22" s="2">
        <v>96.89</v>
      </c>
      <c r="G22" s="2">
        <v>98.42</v>
      </c>
    </row>
    <row r="23" spans="1:7" ht="13.8">
      <c r="A23" s="18" t="s">
        <v>53</v>
      </c>
      <c r="B23" s="2">
        <v>1607.75</v>
      </c>
      <c r="C23" s="2">
        <v>1770</v>
      </c>
      <c r="D23" s="2">
        <v>1770</v>
      </c>
      <c r="E23" s="2">
        <v>1768.75</v>
      </c>
      <c r="F23" s="2">
        <v>110.01</v>
      </c>
      <c r="G23" s="2">
        <v>99.93</v>
      </c>
    </row>
    <row r="24" spans="1:7" ht="13.8">
      <c r="A24" s="18" t="s">
        <v>54</v>
      </c>
      <c r="B24" s="2">
        <v>2080</v>
      </c>
      <c r="C24" s="2">
        <v>2240</v>
      </c>
      <c r="D24" s="2">
        <v>2240</v>
      </c>
      <c r="E24" s="2">
        <v>3009.9</v>
      </c>
      <c r="F24" s="2">
        <v>144.71</v>
      </c>
      <c r="G24" s="2">
        <v>134.37</v>
      </c>
    </row>
    <row r="25" spans="1:7" ht="13.8">
      <c r="A25" s="18" t="s">
        <v>55</v>
      </c>
      <c r="B25" s="2">
        <v>513.85</v>
      </c>
      <c r="C25" s="2">
        <v>820</v>
      </c>
      <c r="D25" s="2">
        <v>820</v>
      </c>
      <c r="E25" s="2">
        <v>772.34</v>
      </c>
      <c r="F25" s="2">
        <v>150.30000000000001</v>
      </c>
      <c r="G25" s="2">
        <v>94.19</v>
      </c>
    </row>
    <row r="26" spans="1:7" ht="13.8">
      <c r="A26" s="18" t="s">
        <v>56</v>
      </c>
      <c r="B26" s="2">
        <v>2263.37</v>
      </c>
      <c r="C26" s="2">
        <v>2515</v>
      </c>
      <c r="D26" s="2">
        <v>2515</v>
      </c>
      <c r="E26" s="2">
        <v>2523.7800000000002</v>
      </c>
      <c r="F26" s="2">
        <v>111.51</v>
      </c>
      <c r="G26" s="2">
        <v>100.35</v>
      </c>
    </row>
    <row r="27" spans="1:7" ht="13.8">
      <c r="A27" s="18" t="s">
        <v>57</v>
      </c>
      <c r="B27" s="2">
        <v>4786.1899999999996</v>
      </c>
      <c r="C27" s="2">
        <v>2580</v>
      </c>
      <c r="D27" s="2">
        <v>2580</v>
      </c>
      <c r="E27" s="2">
        <v>2850.19</v>
      </c>
      <c r="F27" s="2">
        <v>59.55</v>
      </c>
      <c r="G27" s="2">
        <v>110.47</v>
      </c>
    </row>
    <row r="28" spans="1:7" ht="13.8">
      <c r="A28" s="18" t="s">
        <v>59</v>
      </c>
      <c r="B28" s="2">
        <v>950.69</v>
      </c>
      <c r="C28" s="2">
        <v>860</v>
      </c>
      <c r="D28" s="2">
        <v>860</v>
      </c>
      <c r="E28" s="2">
        <v>860.8</v>
      </c>
      <c r="F28" s="2">
        <v>90.54</v>
      </c>
      <c r="G28" s="2">
        <v>100.09</v>
      </c>
    </row>
    <row r="29" spans="1:7" ht="13.8">
      <c r="A29" s="18" t="s">
        <v>60</v>
      </c>
      <c r="B29" s="7"/>
      <c r="C29" s="2">
        <v>200</v>
      </c>
      <c r="D29" s="2">
        <v>200</v>
      </c>
      <c r="E29" s="7"/>
      <c r="F29" s="7"/>
      <c r="G29" s="7"/>
    </row>
    <row r="30" spans="1:7" ht="13.8">
      <c r="A30" s="18" t="s">
        <v>61</v>
      </c>
      <c r="B30" s="2">
        <v>163.09</v>
      </c>
      <c r="C30" s="2">
        <v>200</v>
      </c>
      <c r="D30" s="2">
        <v>200</v>
      </c>
      <c r="E30" s="2">
        <v>195</v>
      </c>
      <c r="F30" s="2">
        <v>119.57</v>
      </c>
      <c r="G30" s="2">
        <v>97.5</v>
      </c>
    </row>
    <row r="31" spans="1:7" ht="13.8">
      <c r="A31" s="18" t="s">
        <v>63</v>
      </c>
      <c r="B31" s="2">
        <v>296.18</v>
      </c>
      <c r="C31" s="2">
        <v>700</v>
      </c>
      <c r="D31" s="2">
        <v>700</v>
      </c>
      <c r="E31" s="2">
        <v>150</v>
      </c>
      <c r="F31" s="2">
        <v>50.64</v>
      </c>
      <c r="G31" s="2">
        <v>21.43</v>
      </c>
    </row>
    <row r="32" spans="1:7" ht="13.8">
      <c r="A32" s="17" t="s">
        <v>64</v>
      </c>
      <c r="B32" s="2">
        <v>1150</v>
      </c>
      <c r="C32" s="2">
        <v>190</v>
      </c>
      <c r="D32" s="2">
        <v>190</v>
      </c>
      <c r="E32" s="2">
        <v>190</v>
      </c>
      <c r="F32" s="2">
        <v>16.52</v>
      </c>
      <c r="G32" s="2">
        <v>100</v>
      </c>
    </row>
    <row r="33" spans="1:7" ht="13.8">
      <c r="A33" s="18" t="s">
        <v>66</v>
      </c>
      <c r="B33" s="2">
        <v>1150</v>
      </c>
      <c r="C33" s="2">
        <v>190</v>
      </c>
      <c r="D33" s="2">
        <v>190</v>
      </c>
      <c r="E33" s="2">
        <v>190</v>
      </c>
      <c r="F33" s="2">
        <v>16.52</v>
      </c>
      <c r="G33" s="2">
        <v>100</v>
      </c>
    </row>
    <row r="34" spans="1:7" ht="13.8">
      <c r="A34" s="19" t="s">
        <v>116</v>
      </c>
      <c r="B34" s="16">
        <v>932502.24</v>
      </c>
      <c r="C34" s="16">
        <v>1075000</v>
      </c>
      <c r="D34" s="16">
        <v>1075000</v>
      </c>
      <c r="E34" s="16">
        <v>1066435.18</v>
      </c>
      <c r="F34" s="16">
        <v>114.36</v>
      </c>
      <c r="G34" s="16">
        <v>99.2</v>
      </c>
    </row>
    <row r="35" spans="1:7" ht="13.8">
      <c r="A35" s="12" t="s">
        <v>86</v>
      </c>
      <c r="B35" s="2">
        <v>932502.24</v>
      </c>
      <c r="C35" s="2">
        <v>1075000</v>
      </c>
      <c r="D35" s="2">
        <v>1075000</v>
      </c>
      <c r="E35" s="2">
        <v>1066435.18</v>
      </c>
      <c r="F35" s="2">
        <v>114.36</v>
      </c>
      <c r="G35" s="2">
        <v>99.2</v>
      </c>
    </row>
    <row r="36" spans="1:7" ht="13.8">
      <c r="A36" s="17" t="s">
        <v>30</v>
      </c>
      <c r="B36" s="2">
        <v>892689.43</v>
      </c>
      <c r="C36" s="2">
        <v>1022800</v>
      </c>
      <c r="D36" s="2">
        <v>1022800</v>
      </c>
      <c r="E36" s="2">
        <v>1016604.79</v>
      </c>
      <c r="F36" s="2">
        <v>113.88</v>
      </c>
      <c r="G36" s="2">
        <v>99.39</v>
      </c>
    </row>
    <row r="37" spans="1:7" ht="13.8">
      <c r="A37" s="18" t="s">
        <v>32</v>
      </c>
      <c r="B37" s="2">
        <v>738006.87</v>
      </c>
      <c r="C37" s="2">
        <v>848000</v>
      </c>
      <c r="D37" s="2">
        <v>848000</v>
      </c>
      <c r="E37" s="2">
        <v>841221.68</v>
      </c>
      <c r="F37" s="2">
        <v>113.99</v>
      </c>
      <c r="G37" s="2">
        <v>99.2</v>
      </c>
    </row>
    <row r="38" spans="1:7" ht="13.8">
      <c r="A38" s="18" t="s">
        <v>34</v>
      </c>
      <c r="B38" s="2">
        <v>32768.269999999997</v>
      </c>
      <c r="C38" s="2">
        <v>34800</v>
      </c>
      <c r="D38" s="2">
        <v>34800</v>
      </c>
      <c r="E38" s="2">
        <v>36581.480000000003</v>
      </c>
      <c r="F38" s="2">
        <v>111.64</v>
      </c>
      <c r="G38" s="2">
        <v>105.12</v>
      </c>
    </row>
    <row r="39" spans="1:7" ht="13.8">
      <c r="A39" s="18" t="s">
        <v>36</v>
      </c>
      <c r="B39" s="2">
        <v>121914.29</v>
      </c>
      <c r="C39" s="2">
        <v>140000</v>
      </c>
      <c r="D39" s="2">
        <v>140000</v>
      </c>
      <c r="E39" s="2">
        <v>138801.63</v>
      </c>
      <c r="F39" s="2">
        <v>113.85</v>
      </c>
      <c r="G39" s="2">
        <v>99.14</v>
      </c>
    </row>
    <row r="40" spans="1:7" ht="13.8">
      <c r="A40" s="17" t="s">
        <v>37</v>
      </c>
      <c r="B40" s="2">
        <v>39812.81</v>
      </c>
      <c r="C40" s="2">
        <v>52200</v>
      </c>
      <c r="D40" s="2">
        <v>52200</v>
      </c>
      <c r="E40" s="2">
        <v>49830.39</v>
      </c>
      <c r="F40" s="2">
        <v>125.16</v>
      </c>
      <c r="G40" s="2">
        <v>95.46</v>
      </c>
    </row>
    <row r="41" spans="1:7" ht="13.8">
      <c r="A41" s="18" t="s">
        <v>40</v>
      </c>
      <c r="B41" s="2">
        <v>36676.81</v>
      </c>
      <c r="C41" s="2">
        <v>49100</v>
      </c>
      <c r="D41" s="2">
        <v>49100</v>
      </c>
      <c r="E41" s="2">
        <v>46946.39</v>
      </c>
      <c r="F41" s="2">
        <v>128</v>
      </c>
      <c r="G41" s="2">
        <v>95.61</v>
      </c>
    </row>
    <row r="42" spans="1:7" ht="13.8">
      <c r="A42" s="18" t="s">
        <v>62</v>
      </c>
      <c r="B42" s="2">
        <v>3136</v>
      </c>
      <c r="C42" s="2">
        <v>3100</v>
      </c>
      <c r="D42" s="2">
        <v>3100</v>
      </c>
      <c r="E42" s="2">
        <v>2884</v>
      </c>
      <c r="F42" s="2">
        <v>91.96</v>
      </c>
      <c r="G42" s="2">
        <v>93.03</v>
      </c>
    </row>
    <row r="43" spans="1:7" ht="13.8">
      <c r="A43" s="15" t="s">
        <v>115</v>
      </c>
      <c r="B43" s="16">
        <v>30153.56</v>
      </c>
      <c r="C43" s="16">
        <v>41182</v>
      </c>
      <c r="D43" s="16">
        <v>41182</v>
      </c>
      <c r="E43" s="16">
        <v>39753.33</v>
      </c>
      <c r="F43" s="16">
        <v>131.84</v>
      </c>
      <c r="G43" s="16">
        <v>96.53</v>
      </c>
    </row>
    <row r="44" spans="1:7" ht="13.8">
      <c r="A44" s="12" t="s">
        <v>96</v>
      </c>
      <c r="B44" s="2">
        <v>20230.25</v>
      </c>
      <c r="C44" s="2">
        <v>21506</v>
      </c>
      <c r="D44" s="2">
        <v>21506</v>
      </c>
      <c r="E44" s="2">
        <v>19780.740000000002</v>
      </c>
      <c r="F44" s="2">
        <v>97.78</v>
      </c>
      <c r="G44" s="2">
        <v>91.98</v>
      </c>
    </row>
    <row r="45" spans="1:7" ht="13.8">
      <c r="A45" s="17" t="s">
        <v>37</v>
      </c>
      <c r="B45" s="2">
        <v>4133.33</v>
      </c>
      <c r="C45" s="2">
        <v>4500</v>
      </c>
      <c r="D45" s="2">
        <v>4500</v>
      </c>
      <c r="E45" s="2">
        <v>3042.46</v>
      </c>
      <c r="F45" s="2">
        <v>73.61</v>
      </c>
      <c r="G45" s="2">
        <v>67.61</v>
      </c>
    </row>
    <row r="46" spans="1:7" ht="13.8">
      <c r="A46" s="18" t="s">
        <v>44</v>
      </c>
      <c r="B46" s="2">
        <v>133.33000000000001</v>
      </c>
      <c r="C46" s="7"/>
      <c r="D46" s="7"/>
      <c r="E46" s="7"/>
      <c r="F46" s="7"/>
      <c r="G46" s="7"/>
    </row>
    <row r="47" spans="1:7" ht="13.8">
      <c r="A47" s="18" t="s">
        <v>51</v>
      </c>
      <c r="B47" s="7"/>
      <c r="C47" s="2">
        <v>4500</v>
      </c>
      <c r="D47" s="2">
        <v>4500</v>
      </c>
      <c r="E47" s="2">
        <v>3042.46</v>
      </c>
      <c r="F47" s="7"/>
      <c r="G47" s="2">
        <v>67.61</v>
      </c>
    </row>
    <row r="48" spans="1:7" ht="13.8">
      <c r="A48" s="18" t="s">
        <v>57</v>
      </c>
      <c r="B48" s="2">
        <v>4000</v>
      </c>
      <c r="C48" s="7"/>
      <c r="D48" s="7"/>
      <c r="E48" s="7"/>
      <c r="F48" s="7"/>
      <c r="G48" s="7"/>
    </row>
    <row r="49" spans="1:7" ht="13.8">
      <c r="A49" s="17" t="s">
        <v>67</v>
      </c>
      <c r="B49" s="2">
        <v>16096.92</v>
      </c>
      <c r="C49" s="2">
        <v>17006</v>
      </c>
      <c r="D49" s="2">
        <v>17006</v>
      </c>
      <c r="E49" s="2">
        <v>16738.28</v>
      </c>
      <c r="F49" s="2">
        <v>103.98</v>
      </c>
      <c r="G49" s="2">
        <v>98.43</v>
      </c>
    </row>
    <row r="50" spans="1:7" ht="13.8">
      <c r="A50" s="18" t="s">
        <v>69</v>
      </c>
      <c r="B50" s="7"/>
      <c r="C50" s="2">
        <v>14900</v>
      </c>
      <c r="D50" s="2">
        <v>14900</v>
      </c>
      <c r="E50" s="2">
        <v>14882.28</v>
      </c>
      <c r="F50" s="7"/>
      <c r="G50" s="2">
        <v>99.88</v>
      </c>
    </row>
    <row r="51" spans="1:7" ht="13.8">
      <c r="A51" s="18" t="s">
        <v>70</v>
      </c>
      <c r="B51" s="2">
        <v>16096.92</v>
      </c>
      <c r="C51" s="2">
        <v>2106</v>
      </c>
      <c r="D51" s="2">
        <v>2106</v>
      </c>
      <c r="E51" s="2">
        <v>1856</v>
      </c>
      <c r="F51" s="2">
        <v>11.53</v>
      </c>
      <c r="G51" s="2">
        <v>88.13</v>
      </c>
    </row>
    <row r="52" spans="1:7" ht="13.8">
      <c r="A52" s="12" t="s">
        <v>93</v>
      </c>
      <c r="B52" s="2">
        <v>684.82</v>
      </c>
      <c r="C52" s="7"/>
      <c r="D52" s="7"/>
      <c r="E52" s="7"/>
      <c r="F52" s="7"/>
      <c r="G52" s="7"/>
    </row>
    <row r="53" spans="1:7" ht="13.8">
      <c r="A53" s="17" t="s">
        <v>37</v>
      </c>
      <c r="B53" s="2">
        <v>684.82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</row>
    <row r="54" spans="1:7" ht="13.8">
      <c r="A54" s="18" t="s">
        <v>44</v>
      </c>
      <c r="B54" s="2">
        <v>684.82</v>
      </c>
      <c r="C54" s="7"/>
      <c r="D54" s="7"/>
      <c r="E54" s="7"/>
      <c r="F54" s="7"/>
      <c r="G54" s="7"/>
    </row>
    <row r="55" spans="1:7" ht="13.8">
      <c r="A55" s="12" t="s">
        <v>84</v>
      </c>
      <c r="B55" s="2">
        <v>9238.49</v>
      </c>
      <c r="C55" s="2">
        <v>1926</v>
      </c>
      <c r="D55" s="2">
        <v>1926</v>
      </c>
      <c r="E55" s="2">
        <v>2219.15</v>
      </c>
      <c r="F55" s="2">
        <v>24.02</v>
      </c>
      <c r="G55" s="2">
        <v>115.22</v>
      </c>
    </row>
    <row r="56" spans="1:7" ht="13.8">
      <c r="A56" s="17" t="s">
        <v>30</v>
      </c>
      <c r="B56" s="2">
        <v>7524.24</v>
      </c>
      <c r="C56" s="2">
        <v>1226</v>
      </c>
      <c r="D56" s="2">
        <v>1226</v>
      </c>
      <c r="E56" s="2">
        <v>1225.1500000000001</v>
      </c>
      <c r="F56" s="2">
        <v>16.28</v>
      </c>
      <c r="G56" s="2">
        <v>99.93</v>
      </c>
    </row>
    <row r="57" spans="1:7" ht="13.8">
      <c r="A57" s="18" t="s">
        <v>32</v>
      </c>
      <c r="B57" s="2">
        <v>6201.06</v>
      </c>
      <c r="C57" s="2">
        <v>451</v>
      </c>
      <c r="D57" s="2">
        <v>451</v>
      </c>
      <c r="E57" s="2">
        <v>450.78</v>
      </c>
      <c r="F57" s="2">
        <v>7.27</v>
      </c>
      <c r="G57" s="2">
        <v>99.95</v>
      </c>
    </row>
    <row r="58" spans="1:7" ht="13.8">
      <c r="A58" s="18" t="s">
        <v>34</v>
      </c>
      <c r="B58" s="2">
        <v>300</v>
      </c>
      <c r="C58" s="2">
        <v>700</v>
      </c>
      <c r="D58" s="2">
        <v>700</v>
      </c>
      <c r="E58" s="2">
        <v>700</v>
      </c>
      <c r="F58" s="2">
        <v>233.33</v>
      </c>
      <c r="G58" s="2">
        <v>100</v>
      </c>
    </row>
    <row r="59" spans="1:7" ht="13.8">
      <c r="A59" s="18" t="s">
        <v>36</v>
      </c>
      <c r="B59" s="2">
        <v>1023.18</v>
      </c>
      <c r="C59" s="2">
        <v>75</v>
      </c>
      <c r="D59" s="2">
        <v>75</v>
      </c>
      <c r="E59" s="2">
        <v>74.37</v>
      </c>
      <c r="F59" s="2">
        <v>7.27</v>
      </c>
      <c r="G59" s="2">
        <v>99.16</v>
      </c>
    </row>
    <row r="60" spans="1:7" ht="13.8">
      <c r="A60" s="17" t="s">
        <v>37</v>
      </c>
      <c r="B60" s="2">
        <v>766.25</v>
      </c>
      <c r="C60" s="2">
        <v>100</v>
      </c>
      <c r="D60" s="2">
        <v>100</v>
      </c>
      <c r="E60" s="2">
        <v>70</v>
      </c>
      <c r="F60" s="2">
        <v>9.14</v>
      </c>
      <c r="G60" s="2">
        <v>70</v>
      </c>
    </row>
    <row r="61" spans="1:7" ht="13.8">
      <c r="A61" s="18" t="s">
        <v>40</v>
      </c>
      <c r="B61" s="2">
        <v>156.49</v>
      </c>
      <c r="C61" s="7"/>
      <c r="D61" s="7"/>
      <c r="E61" s="7"/>
      <c r="F61" s="7"/>
      <c r="G61" s="7"/>
    </row>
    <row r="62" spans="1:7" ht="13.8">
      <c r="A62" s="18" t="s">
        <v>52</v>
      </c>
      <c r="B62" s="2">
        <v>41.4</v>
      </c>
      <c r="C62" s="7"/>
      <c r="D62" s="7"/>
      <c r="E62" s="7"/>
      <c r="F62" s="7"/>
      <c r="G62" s="7"/>
    </row>
    <row r="63" spans="1:7" ht="13.8">
      <c r="A63" s="18" t="s">
        <v>57</v>
      </c>
      <c r="B63" s="2">
        <v>568.36</v>
      </c>
      <c r="C63" s="2">
        <v>100</v>
      </c>
      <c r="D63" s="2">
        <v>100</v>
      </c>
      <c r="E63" s="2">
        <v>70</v>
      </c>
      <c r="F63" s="2">
        <v>12.32</v>
      </c>
      <c r="G63" s="2">
        <v>70</v>
      </c>
    </row>
    <row r="64" spans="1:7" ht="13.8">
      <c r="A64" s="17" t="s">
        <v>71</v>
      </c>
      <c r="B64" s="2">
        <v>528</v>
      </c>
      <c r="C64" s="2">
        <v>600</v>
      </c>
      <c r="D64" s="2">
        <v>600</v>
      </c>
      <c r="E64" s="2">
        <v>504</v>
      </c>
      <c r="F64" s="2">
        <v>95.45</v>
      </c>
      <c r="G64" s="2">
        <v>84</v>
      </c>
    </row>
    <row r="65" spans="1:7" ht="13.8">
      <c r="A65" s="18" t="s">
        <v>73</v>
      </c>
      <c r="B65" s="2">
        <v>528</v>
      </c>
      <c r="C65" s="2">
        <v>600</v>
      </c>
      <c r="D65" s="2">
        <v>600</v>
      </c>
      <c r="E65" s="2">
        <v>504</v>
      </c>
      <c r="F65" s="2">
        <v>95.45</v>
      </c>
      <c r="G65" s="2">
        <v>84</v>
      </c>
    </row>
    <row r="66" spans="1:7" ht="13.8">
      <c r="A66" s="17" t="s">
        <v>75</v>
      </c>
      <c r="B66" s="2">
        <v>420</v>
      </c>
      <c r="C66" s="2">
        <v>0</v>
      </c>
      <c r="D66" s="2">
        <v>0</v>
      </c>
      <c r="E66" s="2">
        <v>420</v>
      </c>
      <c r="F66" s="2">
        <v>100</v>
      </c>
      <c r="G66" s="2">
        <v>0</v>
      </c>
    </row>
    <row r="67" spans="1:7" ht="13.8">
      <c r="A67" s="18" t="s">
        <v>80</v>
      </c>
      <c r="B67" s="2">
        <v>420</v>
      </c>
      <c r="C67" s="7"/>
      <c r="D67" s="7"/>
      <c r="E67" s="2">
        <v>420</v>
      </c>
      <c r="F67" s="2">
        <v>100</v>
      </c>
      <c r="G67" s="7"/>
    </row>
    <row r="68" spans="1:7" ht="13.8">
      <c r="A68" s="12" t="s">
        <v>82</v>
      </c>
      <c r="B68" s="7"/>
      <c r="C68" s="2">
        <v>17750</v>
      </c>
      <c r="D68" s="2">
        <v>17750</v>
      </c>
      <c r="E68" s="2">
        <v>17753.439999999999</v>
      </c>
      <c r="F68" s="7"/>
      <c r="G68" s="2">
        <v>100.02</v>
      </c>
    </row>
    <row r="69" spans="1:7" ht="13.8">
      <c r="A69" s="17" t="s">
        <v>30</v>
      </c>
      <c r="B69" s="2">
        <v>0</v>
      </c>
      <c r="C69" s="2">
        <v>16730</v>
      </c>
      <c r="D69" s="2">
        <v>16730</v>
      </c>
      <c r="E69" s="2">
        <v>16729.8</v>
      </c>
      <c r="F69" s="2">
        <v>0</v>
      </c>
      <c r="G69" s="2">
        <v>100</v>
      </c>
    </row>
    <row r="70" spans="1:7" ht="13.8">
      <c r="A70" s="18" t="s">
        <v>32</v>
      </c>
      <c r="B70" s="7"/>
      <c r="C70" s="2">
        <v>14360</v>
      </c>
      <c r="D70" s="2">
        <v>14360</v>
      </c>
      <c r="E70" s="2">
        <v>14360.35</v>
      </c>
      <c r="F70" s="7"/>
      <c r="G70" s="2">
        <v>100</v>
      </c>
    </row>
    <row r="71" spans="1:7" ht="13.8">
      <c r="A71" s="18" t="s">
        <v>36</v>
      </c>
      <c r="B71" s="7"/>
      <c r="C71" s="2">
        <v>2370</v>
      </c>
      <c r="D71" s="2">
        <v>2370</v>
      </c>
      <c r="E71" s="2">
        <v>2369.4499999999998</v>
      </c>
      <c r="F71" s="7"/>
      <c r="G71" s="2">
        <v>99.98</v>
      </c>
    </row>
    <row r="72" spans="1:7" ht="13.8">
      <c r="A72" s="17" t="s">
        <v>37</v>
      </c>
      <c r="B72" s="2">
        <v>0</v>
      </c>
      <c r="C72" s="2">
        <v>420</v>
      </c>
      <c r="D72" s="2">
        <v>420</v>
      </c>
      <c r="E72" s="2">
        <v>418.74</v>
      </c>
      <c r="F72" s="2">
        <v>0</v>
      </c>
      <c r="G72" s="2">
        <v>99.7</v>
      </c>
    </row>
    <row r="73" spans="1:7" ht="13.8">
      <c r="A73" s="18" t="s">
        <v>40</v>
      </c>
      <c r="B73" s="7"/>
      <c r="C73" s="2">
        <v>320</v>
      </c>
      <c r="D73" s="2">
        <v>320</v>
      </c>
      <c r="E73" s="2">
        <v>321.23</v>
      </c>
      <c r="F73" s="7"/>
      <c r="G73" s="2">
        <v>100.38</v>
      </c>
    </row>
    <row r="74" spans="1:7" ht="13.8">
      <c r="A74" s="18" t="s">
        <v>44</v>
      </c>
      <c r="B74" s="7"/>
      <c r="C74" s="2">
        <v>20</v>
      </c>
      <c r="D74" s="2">
        <v>20</v>
      </c>
      <c r="E74" s="2">
        <v>17.829999999999998</v>
      </c>
      <c r="F74" s="7"/>
      <c r="G74" s="2">
        <v>89.15</v>
      </c>
    </row>
    <row r="75" spans="1:7" ht="13.8">
      <c r="A75" s="18" t="s">
        <v>63</v>
      </c>
      <c r="B75" s="7"/>
      <c r="C75" s="2">
        <v>80</v>
      </c>
      <c r="D75" s="2">
        <v>80</v>
      </c>
      <c r="E75" s="2">
        <v>79.680000000000007</v>
      </c>
      <c r="F75" s="7"/>
      <c r="G75" s="2">
        <v>99.6</v>
      </c>
    </row>
    <row r="76" spans="1:7" ht="13.8">
      <c r="A76" s="17" t="s">
        <v>75</v>
      </c>
      <c r="B76" s="2">
        <v>0</v>
      </c>
      <c r="C76" s="2">
        <v>600</v>
      </c>
      <c r="D76" s="2">
        <v>600</v>
      </c>
      <c r="E76" s="2">
        <v>604.9</v>
      </c>
      <c r="F76" s="2">
        <v>0</v>
      </c>
      <c r="G76" s="2">
        <v>100.82</v>
      </c>
    </row>
    <row r="77" spans="1:7" ht="13.8">
      <c r="A77" s="18" t="s">
        <v>77</v>
      </c>
      <c r="B77" s="7"/>
      <c r="C77" s="2">
        <v>600</v>
      </c>
      <c r="D77" s="2">
        <v>600</v>
      </c>
      <c r="E77" s="2">
        <v>604.9</v>
      </c>
      <c r="F77" s="7"/>
      <c r="G77" s="2">
        <v>100.82</v>
      </c>
    </row>
    <row r="78" spans="1:7" ht="13.8">
      <c r="A78" s="15" t="s">
        <v>114</v>
      </c>
      <c r="B78" s="16">
        <v>43217.36</v>
      </c>
      <c r="C78" s="16">
        <v>74610</v>
      </c>
      <c r="D78" s="16">
        <v>74610</v>
      </c>
      <c r="E78" s="16">
        <v>66915.66</v>
      </c>
      <c r="F78" s="16">
        <v>154.84</v>
      </c>
      <c r="G78" s="16">
        <v>89.69</v>
      </c>
    </row>
    <row r="79" spans="1:7" ht="13.8">
      <c r="A79" s="12" t="s">
        <v>96</v>
      </c>
      <c r="B79" s="2">
        <v>29860</v>
      </c>
      <c r="C79" s="2">
        <v>49270</v>
      </c>
      <c r="D79" s="2">
        <v>49270</v>
      </c>
      <c r="E79" s="2">
        <v>47886.73</v>
      </c>
      <c r="F79" s="2">
        <v>160.37</v>
      </c>
      <c r="G79" s="2">
        <v>97.19</v>
      </c>
    </row>
    <row r="80" spans="1:7" ht="13.8">
      <c r="A80" s="17" t="s">
        <v>30</v>
      </c>
      <c r="B80" s="2">
        <v>28993.42</v>
      </c>
      <c r="C80" s="2">
        <v>47620</v>
      </c>
      <c r="D80" s="2">
        <v>47620</v>
      </c>
      <c r="E80" s="2">
        <v>46541.11</v>
      </c>
      <c r="F80" s="2">
        <v>160.52000000000001</v>
      </c>
      <c r="G80" s="2">
        <v>97.73</v>
      </c>
    </row>
    <row r="81" spans="1:7" ht="13.8">
      <c r="A81" s="18" t="s">
        <v>32</v>
      </c>
      <c r="B81" s="2">
        <v>23942.83</v>
      </c>
      <c r="C81" s="2">
        <v>39000</v>
      </c>
      <c r="D81" s="2">
        <v>39000</v>
      </c>
      <c r="E81" s="2">
        <v>38061.040000000001</v>
      </c>
      <c r="F81" s="2">
        <v>158.97</v>
      </c>
      <c r="G81" s="2">
        <v>97.59</v>
      </c>
    </row>
    <row r="82" spans="1:7" ht="13.8">
      <c r="A82" s="18" t="s">
        <v>34</v>
      </c>
      <c r="B82" s="2">
        <v>1100</v>
      </c>
      <c r="C82" s="2">
        <v>2200</v>
      </c>
      <c r="D82" s="2">
        <v>2200</v>
      </c>
      <c r="E82" s="2">
        <v>2200</v>
      </c>
      <c r="F82" s="2">
        <v>200</v>
      </c>
      <c r="G82" s="2">
        <v>100</v>
      </c>
    </row>
    <row r="83" spans="1:7" ht="13.8">
      <c r="A83" s="18" t="s">
        <v>36</v>
      </c>
      <c r="B83" s="2">
        <v>3950.59</v>
      </c>
      <c r="C83" s="2">
        <v>6420</v>
      </c>
      <c r="D83" s="2">
        <v>6420</v>
      </c>
      <c r="E83" s="2">
        <v>6280.07</v>
      </c>
      <c r="F83" s="2">
        <v>158.97</v>
      </c>
      <c r="G83" s="2">
        <v>97.82</v>
      </c>
    </row>
    <row r="84" spans="1:7" ht="13.8">
      <c r="A84" s="17" t="s">
        <v>37</v>
      </c>
      <c r="B84" s="2">
        <v>866.58</v>
      </c>
      <c r="C84" s="2">
        <v>1650</v>
      </c>
      <c r="D84" s="2">
        <v>1650</v>
      </c>
      <c r="E84" s="2">
        <v>1345.62</v>
      </c>
      <c r="F84" s="2">
        <v>155.28</v>
      </c>
      <c r="G84" s="2">
        <v>81.55</v>
      </c>
    </row>
    <row r="85" spans="1:7" ht="13.8">
      <c r="A85" s="18" t="s">
        <v>40</v>
      </c>
      <c r="B85" s="2">
        <v>866.58</v>
      </c>
      <c r="C85" s="2">
        <v>1650</v>
      </c>
      <c r="D85" s="2">
        <v>1650</v>
      </c>
      <c r="E85" s="2">
        <v>1345.62</v>
      </c>
      <c r="F85" s="2">
        <v>155.28</v>
      </c>
      <c r="G85" s="2">
        <v>81.55</v>
      </c>
    </row>
    <row r="86" spans="1:7" ht="13.8">
      <c r="A86" s="12" t="s">
        <v>93</v>
      </c>
      <c r="B86" s="2">
        <v>1575.25</v>
      </c>
      <c r="C86" s="7"/>
      <c r="D86" s="7"/>
      <c r="E86" s="7"/>
      <c r="F86" s="7"/>
      <c r="G86" s="7"/>
    </row>
    <row r="87" spans="1:7" ht="13.8">
      <c r="A87" s="17" t="s">
        <v>37</v>
      </c>
      <c r="B87" s="2">
        <v>1575.25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</row>
    <row r="88" spans="1:7" ht="13.8">
      <c r="A88" s="18" t="s">
        <v>51</v>
      </c>
      <c r="B88" s="2">
        <v>1575.25</v>
      </c>
      <c r="C88" s="7"/>
      <c r="D88" s="7"/>
      <c r="E88" s="7"/>
      <c r="F88" s="7"/>
      <c r="G88" s="7"/>
    </row>
    <row r="89" spans="1:7" ht="13.8">
      <c r="A89" s="12" t="s">
        <v>84</v>
      </c>
      <c r="B89" s="2">
        <v>11782.11</v>
      </c>
      <c r="C89" s="2">
        <v>22000</v>
      </c>
      <c r="D89" s="2">
        <v>22000</v>
      </c>
      <c r="E89" s="2">
        <v>15692.37</v>
      </c>
      <c r="F89" s="2">
        <v>133.19</v>
      </c>
      <c r="G89" s="2">
        <v>71.33</v>
      </c>
    </row>
    <row r="90" spans="1:7" ht="13.8">
      <c r="A90" s="17" t="s">
        <v>30</v>
      </c>
      <c r="B90" s="2">
        <v>6537.97</v>
      </c>
      <c r="C90" s="2">
        <v>9320</v>
      </c>
      <c r="D90" s="2">
        <v>9320</v>
      </c>
      <c r="E90" s="2">
        <v>8783.9599999999991</v>
      </c>
      <c r="F90" s="2">
        <v>134.35</v>
      </c>
      <c r="G90" s="2">
        <v>94.25</v>
      </c>
    </row>
    <row r="91" spans="1:7" ht="13.8">
      <c r="A91" s="18" t="s">
        <v>32</v>
      </c>
      <c r="B91" s="2">
        <v>5611.98</v>
      </c>
      <c r="C91" s="2">
        <v>8000</v>
      </c>
      <c r="D91" s="2">
        <v>8000</v>
      </c>
      <c r="E91" s="2">
        <v>7539.88</v>
      </c>
      <c r="F91" s="2">
        <v>134.35</v>
      </c>
      <c r="G91" s="2">
        <v>94.25</v>
      </c>
    </row>
    <row r="92" spans="1:7" ht="13.8">
      <c r="A92" s="18" t="s">
        <v>36</v>
      </c>
      <c r="B92" s="2">
        <v>925.99</v>
      </c>
      <c r="C92" s="2">
        <v>1320</v>
      </c>
      <c r="D92" s="2">
        <v>1320</v>
      </c>
      <c r="E92" s="2">
        <v>1244.08</v>
      </c>
      <c r="F92" s="2">
        <v>134.35</v>
      </c>
      <c r="G92" s="2">
        <v>94.25</v>
      </c>
    </row>
    <row r="93" spans="1:7" ht="13.8">
      <c r="A93" s="17" t="s">
        <v>37</v>
      </c>
      <c r="B93" s="2">
        <v>5244.14</v>
      </c>
      <c r="C93" s="2">
        <v>7330</v>
      </c>
      <c r="D93" s="2">
        <v>7330</v>
      </c>
      <c r="E93" s="2">
        <v>4779.41</v>
      </c>
      <c r="F93" s="2">
        <v>91.14</v>
      </c>
      <c r="G93" s="2">
        <v>65.2</v>
      </c>
    </row>
    <row r="94" spans="1:7" ht="13.8">
      <c r="A94" s="18" t="s">
        <v>40</v>
      </c>
      <c r="B94" s="2">
        <v>257.85000000000002</v>
      </c>
      <c r="C94" s="2">
        <v>385</v>
      </c>
      <c r="D94" s="2">
        <v>385</v>
      </c>
      <c r="E94" s="2">
        <v>385.67</v>
      </c>
      <c r="F94" s="2">
        <v>149.57</v>
      </c>
      <c r="G94" s="2">
        <v>100.17</v>
      </c>
    </row>
    <row r="95" spans="1:7" ht="13.8">
      <c r="A95" s="18" t="s">
        <v>44</v>
      </c>
      <c r="B95" s="2">
        <v>4015.24</v>
      </c>
      <c r="C95" s="2">
        <v>3700</v>
      </c>
      <c r="D95" s="2">
        <v>3700</v>
      </c>
      <c r="E95" s="2">
        <v>2042.92</v>
      </c>
      <c r="F95" s="2">
        <v>50.88</v>
      </c>
      <c r="G95" s="2">
        <v>55.21</v>
      </c>
    </row>
    <row r="96" spans="1:7" ht="13.8">
      <c r="A96" s="18" t="s">
        <v>46</v>
      </c>
      <c r="B96" s="2">
        <v>250.6</v>
      </c>
      <c r="C96" s="2">
        <v>200</v>
      </c>
      <c r="D96" s="2">
        <v>200</v>
      </c>
      <c r="E96" s="2">
        <v>59.36</v>
      </c>
      <c r="F96" s="2">
        <v>23.69</v>
      </c>
      <c r="G96" s="2">
        <v>29.68</v>
      </c>
    </row>
    <row r="97" spans="1:7" ht="13.8">
      <c r="A97" s="18" t="s">
        <v>47</v>
      </c>
      <c r="B97" s="2">
        <v>197.94</v>
      </c>
      <c r="C97" s="2">
        <v>755</v>
      </c>
      <c r="D97" s="2">
        <v>755</v>
      </c>
      <c r="E97" s="2">
        <v>888.85</v>
      </c>
      <c r="F97" s="2">
        <v>449.05</v>
      </c>
      <c r="G97" s="2">
        <v>117.73</v>
      </c>
    </row>
    <row r="98" spans="1:7" ht="13.8">
      <c r="A98" s="18" t="s">
        <v>51</v>
      </c>
      <c r="B98" s="2">
        <v>94.75</v>
      </c>
      <c r="C98" s="2">
        <v>490</v>
      </c>
      <c r="D98" s="2">
        <v>490</v>
      </c>
      <c r="E98" s="2">
        <v>200</v>
      </c>
      <c r="F98" s="2">
        <v>211.08</v>
      </c>
      <c r="G98" s="2">
        <v>40.82</v>
      </c>
    </row>
    <row r="99" spans="1:7" ht="13.8">
      <c r="A99" s="18" t="s">
        <v>54</v>
      </c>
      <c r="B99" s="2">
        <v>427.76</v>
      </c>
      <c r="C99" s="2">
        <v>800</v>
      </c>
      <c r="D99" s="2">
        <v>800</v>
      </c>
      <c r="E99" s="2">
        <v>232.16</v>
      </c>
      <c r="F99" s="2">
        <v>54.27</v>
      </c>
      <c r="G99" s="2">
        <v>29.02</v>
      </c>
    </row>
    <row r="100" spans="1:7" ht="13.8">
      <c r="A100" s="18" t="s">
        <v>57</v>
      </c>
      <c r="B100" s="7"/>
      <c r="C100" s="2">
        <v>1000</v>
      </c>
      <c r="D100" s="2">
        <v>1000</v>
      </c>
      <c r="E100" s="2">
        <v>970.45</v>
      </c>
      <c r="F100" s="7"/>
      <c r="G100" s="2">
        <v>97.05</v>
      </c>
    </row>
    <row r="101" spans="1:7" ht="13.8">
      <c r="A101" s="17" t="s">
        <v>64</v>
      </c>
      <c r="B101" s="2">
        <v>0</v>
      </c>
      <c r="C101" s="2">
        <v>450</v>
      </c>
      <c r="D101" s="2">
        <v>450</v>
      </c>
      <c r="E101" s="2">
        <v>406.5</v>
      </c>
      <c r="F101" s="2">
        <v>0</v>
      </c>
      <c r="G101" s="2">
        <v>90.33</v>
      </c>
    </row>
    <row r="102" spans="1:7" ht="13.8">
      <c r="A102" s="18" t="s">
        <v>66</v>
      </c>
      <c r="B102" s="7"/>
      <c r="C102" s="2">
        <v>450</v>
      </c>
      <c r="D102" s="2">
        <v>450</v>
      </c>
      <c r="E102" s="2">
        <v>406.5</v>
      </c>
      <c r="F102" s="7"/>
      <c r="G102" s="2">
        <v>90.33</v>
      </c>
    </row>
    <row r="103" spans="1:7" ht="13.8">
      <c r="A103" s="17" t="s">
        <v>75</v>
      </c>
      <c r="B103" s="2">
        <v>0</v>
      </c>
      <c r="C103" s="2">
        <v>4900</v>
      </c>
      <c r="D103" s="2">
        <v>4900</v>
      </c>
      <c r="E103" s="2">
        <v>1722.5</v>
      </c>
      <c r="F103" s="2">
        <v>0</v>
      </c>
      <c r="G103" s="2">
        <v>35.15</v>
      </c>
    </row>
    <row r="104" spans="1:7" ht="13.8">
      <c r="A104" s="18" t="s">
        <v>77</v>
      </c>
      <c r="B104" s="7"/>
      <c r="C104" s="2">
        <v>4570</v>
      </c>
      <c r="D104" s="2">
        <v>4570</v>
      </c>
      <c r="E104" s="2">
        <v>1392.6</v>
      </c>
      <c r="F104" s="7"/>
      <c r="G104" s="2">
        <v>30.47</v>
      </c>
    </row>
    <row r="105" spans="1:7" ht="13.8">
      <c r="A105" s="18" t="s">
        <v>78</v>
      </c>
      <c r="B105" s="7"/>
      <c r="C105" s="2">
        <v>330</v>
      </c>
      <c r="D105" s="2">
        <v>330</v>
      </c>
      <c r="E105" s="2">
        <v>329.9</v>
      </c>
      <c r="F105" s="7"/>
      <c r="G105" s="2">
        <v>99.97</v>
      </c>
    </row>
    <row r="106" spans="1:7" ht="13.8">
      <c r="A106" s="12" t="s">
        <v>82</v>
      </c>
      <c r="B106" s="7"/>
      <c r="C106" s="2">
        <v>3340</v>
      </c>
      <c r="D106" s="2">
        <v>3340</v>
      </c>
      <c r="E106" s="2">
        <v>3336.56</v>
      </c>
      <c r="F106" s="7"/>
      <c r="G106" s="2">
        <v>99.9</v>
      </c>
    </row>
    <row r="107" spans="1:7" ht="13.8">
      <c r="A107" s="17" t="s">
        <v>37</v>
      </c>
      <c r="B107" s="2">
        <v>0</v>
      </c>
      <c r="C107" s="2">
        <v>2540</v>
      </c>
      <c r="D107" s="2">
        <v>2540</v>
      </c>
      <c r="E107" s="2">
        <v>2539.33</v>
      </c>
      <c r="F107" s="2">
        <v>0</v>
      </c>
      <c r="G107" s="2">
        <v>99.97</v>
      </c>
    </row>
    <row r="108" spans="1:7" ht="13.8">
      <c r="A108" s="18" t="s">
        <v>44</v>
      </c>
      <c r="B108" s="7"/>
      <c r="C108" s="2">
        <v>2140</v>
      </c>
      <c r="D108" s="2">
        <v>2140</v>
      </c>
      <c r="E108" s="2">
        <v>2155.4899999999998</v>
      </c>
      <c r="F108" s="7"/>
      <c r="G108" s="2">
        <v>100.72</v>
      </c>
    </row>
    <row r="109" spans="1:7" ht="13.8">
      <c r="A109" s="18" t="s">
        <v>54</v>
      </c>
      <c r="B109" s="7"/>
      <c r="C109" s="2">
        <v>400</v>
      </c>
      <c r="D109" s="2">
        <v>400</v>
      </c>
      <c r="E109" s="2">
        <v>383.84</v>
      </c>
      <c r="F109" s="7"/>
      <c r="G109" s="2">
        <v>95.96</v>
      </c>
    </row>
    <row r="110" spans="1:7" ht="13.8">
      <c r="A110" s="17" t="s">
        <v>75</v>
      </c>
      <c r="B110" s="2">
        <v>0</v>
      </c>
      <c r="C110" s="2">
        <v>800</v>
      </c>
      <c r="D110" s="2">
        <v>800</v>
      </c>
      <c r="E110" s="2">
        <v>797.23</v>
      </c>
      <c r="F110" s="2">
        <v>0</v>
      </c>
      <c r="G110" s="2">
        <v>99.65</v>
      </c>
    </row>
    <row r="111" spans="1:7" ht="13.8">
      <c r="A111" s="18" t="s">
        <v>78</v>
      </c>
      <c r="B111" s="7"/>
      <c r="C111" s="2">
        <v>800</v>
      </c>
      <c r="D111" s="2">
        <v>800</v>
      </c>
      <c r="E111" s="2">
        <v>797.23</v>
      </c>
      <c r="F111" s="7"/>
      <c r="G111" s="2">
        <v>99.65</v>
      </c>
    </row>
    <row r="112" spans="1:7" ht="13.8">
      <c r="A112" s="15" t="s">
        <v>113</v>
      </c>
      <c r="B112" s="16">
        <v>4270</v>
      </c>
      <c r="C112" s="16">
        <v>20502</v>
      </c>
      <c r="D112" s="16">
        <v>20502</v>
      </c>
      <c r="E112" s="16">
        <v>20497.759999999998</v>
      </c>
      <c r="F112" s="16">
        <v>480.04</v>
      </c>
      <c r="G112" s="16">
        <v>99.98</v>
      </c>
    </row>
    <row r="113" spans="1:7" ht="13.8">
      <c r="A113" s="12" t="s">
        <v>96</v>
      </c>
      <c r="B113" s="7"/>
      <c r="C113" s="2">
        <v>20502</v>
      </c>
      <c r="D113" s="2">
        <v>20502</v>
      </c>
      <c r="E113" s="2">
        <v>20497.759999999998</v>
      </c>
      <c r="F113" s="7"/>
      <c r="G113" s="2">
        <v>99.98</v>
      </c>
    </row>
    <row r="114" spans="1:7" ht="13.8">
      <c r="A114" s="17" t="s">
        <v>37</v>
      </c>
      <c r="B114" s="2">
        <v>0</v>
      </c>
      <c r="C114" s="2">
        <v>20502</v>
      </c>
      <c r="D114" s="2">
        <v>20502</v>
      </c>
      <c r="E114" s="2">
        <v>20497.759999999998</v>
      </c>
      <c r="F114" s="2">
        <v>0</v>
      </c>
      <c r="G114" s="2">
        <v>99.98</v>
      </c>
    </row>
    <row r="115" spans="1:7" ht="13.8">
      <c r="A115" s="18" t="s">
        <v>51</v>
      </c>
      <c r="B115" s="7"/>
      <c r="C115" s="2">
        <v>20502</v>
      </c>
      <c r="D115" s="2">
        <v>20502</v>
      </c>
      <c r="E115" s="2">
        <v>20497.759999999998</v>
      </c>
      <c r="F115" s="7"/>
      <c r="G115" s="2">
        <v>99.98</v>
      </c>
    </row>
    <row r="116" spans="1:7" ht="13.8">
      <c r="A116" s="12" t="s">
        <v>94</v>
      </c>
      <c r="B116" s="2">
        <v>4270</v>
      </c>
      <c r="C116" s="7"/>
      <c r="D116" s="7"/>
      <c r="E116" s="7"/>
      <c r="F116" s="7"/>
      <c r="G116" s="7"/>
    </row>
    <row r="117" spans="1:7" ht="13.8">
      <c r="A117" s="17" t="s">
        <v>37</v>
      </c>
      <c r="B117" s="2">
        <v>4270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</row>
    <row r="118" spans="1:7" ht="13.8">
      <c r="A118" s="18" t="s">
        <v>51</v>
      </c>
      <c r="B118" s="2">
        <v>4270</v>
      </c>
      <c r="C118" s="7"/>
      <c r="D118" s="7"/>
      <c r="E118" s="7"/>
      <c r="F118" s="7"/>
      <c r="G118" s="7"/>
    </row>
    <row r="119" spans="1:7" ht="13.8">
      <c r="A119" s="15" t="s">
        <v>112</v>
      </c>
      <c r="B119" s="16">
        <v>13537.6</v>
      </c>
      <c r="C119" s="16">
        <v>11650</v>
      </c>
      <c r="D119" s="16">
        <v>11650</v>
      </c>
      <c r="E119" s="16">
        <v>11258.83</v>
      </c>
      <c r="F119" s="16">
        <v>83.17</v>
      </c>
      <c r="G119" s="16">
        <v>96.64</v>
      </c>
    </row>
    <row r="120" spans="1:7" ht="13.8">
      <c r="A120" s="12" t="s">
        <v>96</v>
      </c>
      <c r="B120" s="2">
        <v>13537.6</v>
      </c>
      <c r="C120" s="2">
        <v>11650</v>
      </c>
      <c r="D120" s="2">
        <v>11650</v>
      </c>
      <c r="E120" s="2">
        <v>11258.83</v>
      </c>
      <c r="F120" s="2">
        <v>83.17</v>
      </c>
      <c r="G120" s="2">
        <v>96.64</v>
      </c>
    </row>
    <row r="121" spans="1:7" ht="13.8">
      <c r="A121" s="17" t="s">
        <v>30</v>
      </c>
      <c r="B121" s="2">
        <v>13537.6</v>
      </c>
      <c r="C121" s="2">
        <v>11650</v>
      </c>
      <c r="D121" s="2">
        <v>11650</v>
      </c>
      <c r="E121" s="2">
        <v>11258.83</v>
      </c>
      <c r="F121" s="2">
        <v>83.17</v>
      </c>
      <c r="G121" s="2">
        <v>96.64</v>
      </c>
    </row>
    <row r="122" spans="1:7" ht="13.8">
      <c r="A122" s="18" t="s">
        <v>32</v>
      </c>
      <c r="B122" s="2">
        <v>11620.25</v>
      </c>
      <c r="C122" s="2">
        <v>10000</v>
      </c>
      <c r="D122" s="2">
        <v>10000</v>
      </c>
      <c r="E122" s="2">
        <v>9664.23</v>
      </c>
      <c r="F122" s="2">
        <v>83.17</v>
      </c>
      <c r="G122" s="2">
        <v>96.64</v>
      </c>
    </row>
    <row r="123" spans="1:7" ht="13.8">
      <c r="A123" s="18" t="s">
        <v>36</v>
      </c>
      <c r="B123" s="2">
        <v>1917.35</v>
      </c>
      <c r="C123" s="2">
        <v>1650</v>
      </c>
      <c r="D123" s="2">
        <v>1650</v>
      </c>
      <c r="E123" s="2">
        <v>1594.6</v>
      </c>
      <c r="F123" s="2">
        <v>83.17</v>
      </c>
      <c r="G123" s="2">
        <v>96.64</v>
      </c>
    </row>
    <row r="124" spans="1:7" ht="13.8">
      <c r="A124" s="15" t="s">
        <v>111</v>
      </c>
      <c r="B124" s="16">
        <v>21817.89</v>
      </c>
      <c r="C124" s="16">
        <v>41290</v>
      </c>
      <c r="D124" s="16">
        <v>41290</v>
      </c>
      <c r="E124" s="16">
        <v>40216.74</v>
      </c>
      <c r="F124" s="16">
        <v>184.33</v>
      </c>
      <c r="G124" s="16">
        <v>97.4</v>
      </c>
    </row>
    <row r="125" spans="1:7" ht="13.8">
      <c r="A125" s="12" t="s">
        <v>96</v>
      </c>
      <c r="B125" s="2">
        <v>16145.81</v>
      </c>
      <c r="C125" s="2">
        <v>31620</v>
      </c>
      <c r="D125" s="2">
        <v>31620</v>
      </c>
      <c r="E125" s="2">
        <v>30546.74</v>
      </c>
      <c r="F125" s="2">
        <v>189.19</v>
      </c>
      <c r="G125" s="2">
        <v>96.61</v>
      </c>
    </row>
    <row r="126" spans="1:7" ht="13.8">
      <c r="A126" s="17" t="s">
        <v>30</v>
      </c>
      <c r="B126" s="2">
        <v>15578.12</v>
      </c>
      <c r="C126" s="2">
        <v>30500</v>
      </c>
      <c r="D126" s="2">
        <v>30500</v>
      </c>
      <c r="E126" s="2">
        <v>29542.66</v>
      </c>
      <c r="F126" s="2">
        <v>189.64</v>
      </c>
      <c r="G126" s="2">
        <v>96.86</v>
      </c>
    </row>
    <row r="127" spans="1:7" ht="13.8">
      <c r="A127" s="18" t="s">
        <v>32</v>
      </c>
      <c r="B127" s="2">
        <v>11758.12</v>
      </c>
      <c r="C127" s="2">
        <v>23700</v>
      </c>
      <c r="D127" s="2">
        <v>23700</v>
      </c>
      <c r="E127" s="2">
        <v>22955.52</v>
      </c>
      <c r="F127" s="2">
        <v>195.23</v>
      </c>
      <c r="G127" s="2">
        <v>96.86</v>
      </c>
    </row>
    <row r="128" spans="1:7" ht="13.8">
      <c r="A128" s="18" t="s">
        <v>34</v>
      </c>
      <c r="B128" s="2">
        <v>2100</v>
      </c>
      <c r="C128" s="2">
        <v>2900</v>
      </c>
      <c r="D128" s="2">
        <v>2900</v>
      </c>
      <c r="E128" s="2">
        <v>2800</v>
      </c>
      <c r="F128" s="2">
        <v>133.33000000000001</v>
      </c>
      <c r="G128" s="2">
        <v>96.55</v>
      </c>
    </row>
    <row r="129" spans="1:7" ht="13.8">
      <c r="A129" s="18" t="s">
        <v>36</v>
      </c>
      <c r="B129" s="2">
        <v>1720</v>
      </c>
      <c r="C129" s="2">
        <v>3900</v>
      </c>
      <c r="D129" s="2">
        <v>3900</v>
      </c>
      <c r="E129" s="2">
        <v>3787.14</v>
      </c>
      <c r="F129" s="2">
        <v>220.18</v>
      </c>
      <c r="G129" s="2">
        <v>97.11</v>
      </c>
    </row>
    <row r="130" spans="1:7" ht="13.8">
      <c r="A130" s="17" t="s">
        <v>37</v>
      </c>
      <c r="B130" s="2">
        <v>567.69000000000005</v>
      </c>
      <c r="C130" s="2">
        <v>1120</v>
      </c>
      <c r="D130" s="2">
        <v>1120</v>
      </c>
      <c r="E130" s="2">
        <v>1004.08</v>
      </c>
      <c r="F130" s="2">
        <v>176.87</v>
      </c>
      <c r="G130" s="2">
        <v>89.65</v>
      </c>
    </row>
    <row r="131" spans="1:7" ht="13.8">
      <c r="A131" s="18" t="s">
        <v>39</v>
      </c>
      <c r="B131" s="2">
        <v>120</v>
      </c>
      <c r="C131" s="2">
        <v>120</v>
      </c>
      <c r="D131" s="2">
        <v>120</v>
      </c>
      <c r="E131" s="2">
        <v>30</v>
      </c>
      <c r="F131" s="2">
        <v>25</v>
      </c>
      <c r="G131" s="2">
        <v>25</v>
      </c>
    </row>
    <row r="132" spans="1:7" ht="13.8">
      <c r="A132" s="18" t="s">
        <v>40</v>
      </c>
      <c r="B132" s="2">
        <v>447.69</v>
      </c>
      <c r="C132" s="2">
        <v>1000</v>
      </c>
      <c r="D132" s="2">
        <v>1000</v>
      </c>
      <c r="E132" s="2">
        <v>974.08</v>
      </c>
      <c r="F132" s="2">
        <v>217.58</v>
      </c>
      <c r="G132" s="2">
        <v>97.41</v>
      </c>
    </row>
    <row r="133" spans="1:7" ht="13.8">
      <c r="A133" s="12" t="s">
        <v>87</v>
      </c>
      <c r="B133" s="2">
        <v>5672.08</v>
      </c>
      <c r="C133" s="2">
        <v>9670</v>
      </c>
      <c r="D133" s="2">
        <v>9670</v>
      </c>
      <c r="E133" s="2">
        <v>9670</v>
      </c>
      <c r="F133" s="2">
        <v>170.48</v>
      </c>
      <c r="G133" s="2">
        <v>100</v>
      </c>
    </row>
    <row r="134" spans="1:7" ht="13.8">
      <c r="A134" s="17" t="s">
        <v>30</v>
      </c>
      <c r="B134" s="2">
        <v>5672.08</v>
      </c>
      <c r="C134" s="2">
        <v>9670</v>
      </c>
      <c r="D134" s="2">
        <v>9670</v>
      </c>
      <c r="E134" s="2">
        <v>9670</v>
      </c>
      <c r="F134" s="2">
        <v>170.48</v>
      </c>
      <c r="G134" s="2">
        <v>100</v>
      </c>
    </row>
    <row r="135" spans="1:7" ht="13.8">
      <c r="A135" s="18" t="s">
        <v>32</v>
      </c>
      <c r="B135" s="2">
        <v>4679.84</v>
      </c>
      <c r="C135" s="2">
        <v>8300</v>
      </c>
      <c r="D135" s="2">
        <v>8300</v>
      </c>
      <c r="E135" s="2">
        <v>8300</v>
      </c>
      <c r="F135" s="2">
        <v>177.36</v>
      </c>
      <c r="G135" s="2">
        <v>100</v>
      </c>
    </row>
    <row r="136" spans="1:7" ht="13.8">
      <c r="A136" s="18" t="s">
        <v>36</v>
      </c>
      <c r="B136" s="2">
        <v>992.24</v>
      </c>
      <c r="C136" s="2">
        <v>1370</v>
      </c>
      <c r="D136" s="2">
        <v>1370</v>
      </c>
      <c r="E136" s="2">
        <v>1370</v>
      </c>
      <c r="F136" s="2">
        <v>138.07</v>
      </c>
      <c r="G136" s="2">
        <v>100</v>
      </c>
    </row>
    <row r="137" spans="1:7" ht="13.8">
      <c r="A137" s="15" t="s">
        <v>110</v>
      </c>
      <c r="B137" s="16">
        <v>11818.57</v>
      </c>
      <c r="C137" s="16">
        <v>14300</v>
      </c>
      <c r="D137" s="16">
        <v>14300</v>
      </c>
      <c r="E137" s="16">
        <v>14279.25</v>
      </c>
      <c r="F137" s="16">
        <v>120.82</v>
      </c>
      <c r="G137" s="16">
        <v>99.85</v>
      </c>
    </row>
    <row r="138" spans="1:7" ht="13.8">
      <c r="A138" s="12" t="s">
        <v>84</v>
      </c>
      <c r="B138" s="2">
        <v>11818.57</v>
      </c>
      <c r="C138" s="2">
        <v>14300</v>
      </c>
      <c r="D138" s="2">
        <v>14300</v>
      </c>
      <c r="E138" s="2">
        <v>14279.25</v>
      </c>
      <c r="F138" s="2">
        <v>120.82</v>
      </c>
      <c r="G138" s="2">
        <v>99.85</v>
      </c>
    </row>
    <row r="139" spans="1:7" ht="13.8">
      <c r="A139" s="17" t="s">
        <v>75</v>
      </c>
      <c r="B139" s="2">
        <v>11818.57</v>
      </c>
      <c r="C139" s="2">
        <v>14300</v>
      </c>
      <c r="D139" s="2">
        <v>14300</v>
      </c>
      <c r="E139" s="2">
        <v>14279.25</v>
      </c>
      <c r="F139" s="2">
        <v>120.82</v>
      </c>
      <c r="G139" s="2">
        <v>99.85</v>
      </c>
    </row>
    <row r="140" spans="1:7" ht="13.8">
      <c r="A140" s="18" t="s">
        <v>80</v>
      </c>
      <c r="B140" s="2">
        <v>11818.57</v>
      </c>
      <c r="C140" s="2">
        <v>14300</v>
      </c>
      <c r="D140" s="2">
        <v>14300</v>
      </c>
      <c r="E140" s="2">
        <v>14279.25</v>
      </c>
      <c r="F140" s="2">
        <v>120.82</v>
      </c>
      <c r="G140" s="2">
        <v>99.85</v>
      </c>
    </row>
    <row r="141" spans="1:7" ht="13.8">
      <c r="A141" s="15" t="s">
        <v>109</v>
      </c>
      <c r="B141" s="16">
        <v>1365</v>
      </c>
      <c r="C141" s="16">
        <v>1800</v>
      </c>
      <c r="D141" s="16">
        <v>1800</v>
      </c>
      <c r="E141" s="16">
        <v>1609.43</v>
      </c>
      <c r="F141" s="16">
        <v>117.91</v>
      </c>
      <c r="G141" s="16">
        <v>89.41</v>
      </c>
    </row>
    <row r="142" spans="1:7" ht="13.8">
      <c r="A142" s="12" t="s">
        <v>96</v>
      </c>
      <c r="B142" s="7"/>
      <c r="C142" s="2">
        <v>415</v>
      </c>
      <c r="D142" s="2">
        <v>415</v>
      </c>
      <c r="E142" s="2">
        <v>224.43</v>
      </c>
      <c r="F142" s="7"/>
      <c r="G142" s="2">
        <v>54.08</v>
      </c>
    </row>
    <row r="143" spans="1:7" ht="13.8">
      <c r="A143" s="17" t="s">
        <v>37</v>
      </c>
      <c r="B143" s="2">
        <v>0</v>
      </c>
      <c r="C143" s="2">
        <v>415</v>
      </c>
      <c r="D143" s="2">
        <v>415</v>
      </c>
      <c r="E143" s="2">
        <v>224.43</v>
      </c>
      <c r="F143" s="2">
        <v>0</v>
      </c>
      <c r="G143" s="2">
        <v>54.08</v>
      </c>
    </row>
    <row r="144" spans="1:7" ht="13.8">
      <c r="A144" s="18" t="s">
        <v>45</v>
      </c>
      <c r="B144" s="7"/>
      <c r="C144" s="2">
        <v>415</v>
      </c>
      <c r="D144" s="2">
        <v>415</v>
      </c>
      <c r="E144" s="2">
        <v>224.43</v>
      </c>
      <c r="F144" s="7"/>
      <c r="G144" s="2">
        <v>54.08</v>
      </c>
    </row>
    <row r="145" spans="1:7" ht="13.8">
      <c r="A145" s="12" t="s">
        <v>88</v>
      </c>
      <c r="B145" s="2">
        <v>65</v>
      </c>
      <c r="C145" s="2">
        <v>85</v>
      </c>
      <c r="D145" s="2">
        <v>85</v>
      </c>
      <c r="E145" s="2">
        <v>85</v>
      </c>
      <c r="F145" s="2">
        <v>130.77000000000001</v>
      </c>
      <c r="G145" s="2">
        <v>100</v>
      </c>
    </row>
    <row r="146" spans="1:7" ht="13.8">
      <c r="A146" s="17" t="s">
        <v>37</v>
      </c>
      <c r="B146" s="2">
        <v>65</v>
      </c>
      <c r="C146" s="2">
        <v>85</v>
      </c>
      <c r="D146" s="2">
        <v>85</v>
      </c>
      <c r="E146" s="2">
        <v>85</v>
      </c>
      <c r="F146" s="2">
        <v>130.77000000000001</v>
      </c>
      <c r="G146" s="2">
        <v>100</v>
      </c>
    </row>
    <row r="147" spans="1:7" ht="13.8">
      <c r="A147" s="18" t="s">
        <v>45</v>
      </c>
      <c r="B147" s="2">
        <v>65</v>
      </c>
      <c r="C147" s="2">
        <v>85</v>
      </c>
      <c r="D147" s="2">
        <v>85</v>
      </c>
      <c r="E147" s="2">
        <v>85</v>
      </c>
      <c r="F147" s="2">
        <v>130.77000000000001</v>
      </c>
      <c r="G147" s="2">
        <v>100</v>
      </c>
    </row>
    <row r="148" spans="1:7" ht="13.8">
      <c r="A148" s="12" t="s">
        <v>87</v>
      </c>
      <c r="B148" s="2">
        <v>1300</v>
      </c>
      <c r="C148" s="2">
        <v>1300</v>
      </c>
      <c r="D148" s="2">
        <v>1300</v>
      </c>
      <c r="E148" s="2">
        <v>1300</v>
      </c>
      <c r="F148" s="2">
        <v>100</v>
      </c>
      <c r="G148" s="2">
        <v>100</v>
      </c>
    </row>
    <row r="149" spans="1:7" ht="13.8">
      <c r="A149" s="17" t="s">
        <v>37</v>
      </c>
      <c r="B149" s="2">
        <v>1300</v>
      </c>
      <c r="C149" s="2">
        <v>1300</v>
      </c>
      <c r="D149" s="2">
        <v>1300</v>
      </c>
      <c r="E149" s="2">
        <v>1300</v>
      </c>
      <c r="F149" s="2">
        <v>100</v>
      </c>
      <c r="G149" s="2">
        <v>100</v>
      </c>
    </row>
    <row r="150" spans="1:7" ht="13.8">
      <c r="A150" s="18" t="s">
        <v>45</v>
      </c>
      <c r="B150" s="2">
        <v>1300</v>
      </c>
      <c r="C150" s="2">
        <v>1300</v>
      </c>
      <c r="D150" s="2">
        <v>1300</v>
      </c>
      <c r="E150" s="2">
        <v>1300</v>
      </c>
      <c r="F150" s="2">
        <v>100</v>
      </c>
      <c r="G150" s="2">
        <v>100</v>
      </c>
    </row>
    <row r="151" spans="1:7" ht="13.8">
      <c r="A151" s="15" t="s">
        <v>108</v>
      </c>
      <c r="B151" s="16">
        <v>49499.07</v>
      </c>
      <c r="C151" s="16">
        <v>61315</v>
      </c>
      <c r="D151" s="16">
        <v>61315</v>
      </c>
      <c r="E151" s="16">
        <v>45379.51</v>
      </c>
      <c r="F151" s="16">
        <v>91.68</v>
      </c>
      <c r="G151" s="16">
        <v>74.010000000000005</v>
      </c>
    </row>
    <row r="152" spans="1:7" ht="13.8">
      <c r="A152" s="12" t="s">
        <v>96</v>
      </c>
      <c r="B152" s="7"/>
      <c r="C152" s="2">
        <v>3565</v>
      </c>
      <c r="D152" s="2">
        <v>3565</v>
      </c>
      <c r="E152" s="2">
        <v>3339.62</v>
      </c>
      <c r="F152" s="7"/>
      <c r="G152" s="2">
        <v>93.68</v>
      </c>
    </row>
    <row r="153" spans="1:7" ht="13.8">
      <c r="A153" s="17" t="s">
        <v>30</v>
      </c>
      <c r="B153" s="2">
        <v>0</v>
      </c>
      <c r="C153" s="2">
        <v>2910</v>
      </c>
      <c r="D153" s="2">
        <v>2910</v>
      </c>
      <c r="E153" s="2">
        <v>2886.72</v>
      </c>
      <c r="F153" s="2">
        <v>0</v>
      </c>
      <c r="G153" s="2">
        <v>99.2</v>
      </c>
    </row>
    <row r="154" spans="1:7" ht="13.8">
      <c r="A154" s="18" t="s">
        <v>32</v>
      </c>
      <c r="B154" s="7"/>
      <c r="C154" s="2">
        <v>2500</v>
      </c>
      <c r="D154" s="2">
        <v>2500</v>
      </c>
      <c r="E154" s="2">
        <v>2477.87</v>
      </c>
      <c r="F154" s="7"/>
      <c r="G154" s="2">
        <v>99.11</v>
      </c>
    </row>
    <row r="155" spans="1:7" ht="13.8">
      <c r="A155" s="18" t="s">
        <v>36</v>
      </c>
      <c r="B155" s="7"/>
      <c r="C155" s="2">
        <v>410</v>
      </c>
      <c r="D155" s="2">
        <v>410</v>
      </c>
      <c r="E155" s="2">
        <v>408.85</v>
      </c>
      <c r="F155" s="7"/>
      <c r="G155" s="2">
        <v>99.72</v>
      </c>
    </row>
    <row r="156" spans="1:7" ht="13.8">
      <c r="A156" s="17" t="s">
        <v>37</v>
      </c>
      <c r="B156" s="2">
        <v>0</v>
      </c>
      <c r="C156" s="2">
        <v>655</v>
      </c>
      <c r="D156" s="2">
        <v>655</v>
      </c>
      <c r="E156" s="2">
        <v>452.9</v>
      </c>
      <c r="F156" s="2">
        <v>0</v>
      </c>
      <c r="G156" s="2">
        <v>69.150000000000006</v>
      </c>
    </row>
    <row r="157" spans="1:7" ht="13.8">
      <c r="A157" s="18" t="s">
        <v>40</v>
      </c>
      <c r="B157" s="7"/>
      <c r="C157" s="2">
        <v>100</v>
      </c>
      <c r="D157" s="2">
        <v>100</v>
      </c>
      <c r="E157" s="2">
        <v>92.9</v>
      </c>
      <c r="F157" s="7"/>
      <c r="G157" s="2">
        <v>92.9</v>
      </c>
    </row>
    <row r="158" spans="1:7" ht="13.8">
      <c r="A158" s="18" t="s">
        <v>42</v>
      </c>
      <c r="B158" s="7"/>
      <c r="C158" s="2">
        <v>555</v>
      </c>
      <c r="D158" s="2">
        <v>555</v>
      </c>
      <c r="E158" s="2">
        <v>360</v>
      </c>
      <c r="F158" s="7"/>
      <c r="G158" s="2">
        <v>64.86</v>
      </c>
    </row>
    <row r="159" spans="1:7" ht="13.8">
      <c r="A159" s="12" t="s">
        <v>84</v>
      </c>
      <c r="B159" s="2">
        <v>49499.07</v>
      </c>
      <c r="C159" s="2">
        <v>57750</v>
      </c>
      <c r="D159" s="2">
        <v>57750</v>
      </c>
      <c r="E159" s="2">
        <v>42039.89</v>
      </c>
      <c r="F159" s="2">
        <v>84.93</v>
      </c>
      <c r="G159" s="2">
        <v>72.8</v>
      </c>
    </row>
    <row r="160" spans="1:7" ht="13.8">
      <c r="A160" s="17" t="s">
        <v>37</v>
      </c>
      <c r="B160" s="2">
        <v>49499.07</v>
      </c>
      <c r="C160" s="2">
        <v>57750</v>
      </c>
      <c r="D160" s="2">
        <v>57750</v>
      </c>
      <c r="E160" s="2">
        <v>42039.89</v>
      </c>
      <c r="F160" s="2">
        <v>84.93</v>
      </c>
      <c r="G160" s="2">
        <v>72.8</v>
      </c>
    </row>
    <row r="161" spans="1:7" ht="13.8">
      <c r="A161" s="18" t="s">
        <v>45</v>
      </c>
      <c r="B161" s="2">
        <v>49499.07</v>
      </c>
      <c r="C161" s="2">
        <v>57750</v>
      </c>
      <c r="D161" s="2">
        <v>57750</v>
      </c>
      <c r="E161" s="2">
        <v>42039.89</v>
      </c>
      <c r="F161" s="2">
        <v>84.93</v>
      </c>
      <c r="G161" s="2">
        <v>72.8</v>
      </c>
    </row>
    <row r="162" spans="1:7" ht="13.8">
      <c r="A162" s="15" t="s">
        <v>107</v>
      </c>
      <c r="B162" s="16">
        <v>6000</v>
      </c>
      <c r="C162" s="16">
        <v>8000</v>
      </c>
      <c r="D162" s="16">
        <v>8000</v>
      </c>
      <c r="E162" s="16">
        <v>8000</v>
      </c>
      <c r="F162" s="16">
        <v>133.33000000000001</v>
      </c>
      <c r="G162" s="16">
        <v>100</v>
      </c>
    </row>
    <row r="163" spans="1:7" ht="13.8">
      <c r="A163" s="12" t="s">
        <v>90</v>
      </c>
      <c r="B163" s="2">
        <v>6000</v>
      </c>
      <c r="C163" s="2">
        <v>8000</v>
      </c>
      <c r="D163" s="2">
        <v>8000</v>
      </c>
      <c r="E163" s="2">
        <v>8000</v>
      </c>
      <c r="F163" s="2">
        <v>133.33000000000001</v>
      </c>
      <c r="G163" s="2">
        <v>100</v>
      </c>
    </row>
    <row r="164" spans="1:7" ht="13.8">
      <c r="A164" s="17" t="s">
        <v>75</v>
      </c>
      <c r="B164" s="2">
        <v>6000</v>
      </c>
      <c r="C164" s="2">
        <v>8000</v>
      </c>
      <c r="D164" s="2">
        <v>8000</v>
      </c>
      <c r="E164" s="2">
        <v>8000</v>
      </c>
      <c r="F164" s="2">
        <v>133.33000000000001</v>
      </c>
      <c r="G164" s="2">
        <v>100</v>
      </c>
    </row>
    <row r="165" spans="1:7" ht="13.8">
      <c r="A165" s="18" t="s">
        <v>77</v>
      </c>
      <c r="B165" s="2">
        <v>6000</v>
      </c>
      <c r="C165" s="2">
        <v>7000</v>
      </c>
      <c r="D165" s="2">
        <v>7000</v>
      </c>
      <c r="E165" s="2">
        <v>6997.5</v>
      </c>
      <c r="F165" s="2">
        <v>116.63</v>
      </c>
      <c r="G165" s="2">
        <v>99.96</v>
      </c>
    </row>
    <row r="166" spans="1:7" ht="13.8">
      <c r="A166" s="18" t="s">
        <v>80</v>
      </c>
      <c r="B166" s="7"/>
      <c r="C166" s="2">
        <v>1000</v>
      </c>
      <c r="D166" s="2">
        <v>1000</v>
      </c>
      <c r="E166" s="2">
        <v>1002.5</v>
      </c>
      <c r="F166" s="7"/>
      <c r="G166" s="2">
        <v>100.25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Naslovna strana</vt:lpstr>
      <vt:lpstr>Opći dio</vt:lpstr>
      <vt:lpstr>Ekonomska klasifikacija</vt:lpstr>
      <vt:lpstr>Izvori financiranja</vt:lpstr>
      <vt:lpstr>Rashodi prema funkcijskoj kl.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Nikolina</dc:creator>
  <cp:lastModifiedBy>Nikolina</cp:lastModifiedBy>
  <cp:lastPrinted>2026-03-23T10:25:06Z</cp:lastPrinted>
  <dcterms:created xsi:type="dcterms:W3CDTF">2026-03-20T09:58:23Z</dcterms:created>
  <dcterms:modified xsi:type="dcterms:W3CDTF">2026-03-24T13:00:04Z</dcterms:modified>
</cp:coreProperties>
</file>