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PLAN - GRAD\2025\Rebalansi\"/>
    </mc:Choice>
  </mc:AlternateContent>
  <bookViews>
    <workbookView xWindow="0" yWindow="0" windowWidth="28800" windowHeight="11805"/>
  </bookViews>
  <sheets>
    <sheet name="Naslovnica" sheetId="5" r:id="rId1"/>
    <sheet name="Sažetak" sheetId="6" r:id="rId2"/>
    <sheet name="Račun prihoda i rashoda" sheetId="3" r:id="rId3"/>
    <sheet name="Račun financiranja" sheetId="2" r:id="rId4"/>
    <sheet name="Posebni dio" sheetId="1" r:id="rId5"/>
  </sheets>
  <externalReferences>
    <externalReference r:id="rId6"/>
    <externalReference r:id="rId7"/>
  </externalReferences>
  <calcPr calcId="162913"/>
</workbook>
</file>

<file path=xl/calcChain.xml><?xml version="1.0" encoding="utf-8"?>
<calcChain xmlns="http://schemas.openxmlformats.org/spreadsheetml/2006/main">
  <c r="L11" i="6" l="1"/>
  <c r="L10" i="6"/>
  <c r="L7" i="6"/>
  <c r="E147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12" i="1"/>
  <c r="E106" i="1"/>
  <c r="E107" i="1"/>
  <c r="E108" i="1"/>
  <c r="E109" i="1"/>
  <c r="E110" i="1"/>
  <c r="E111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85" i="1"/>
  <c r="E8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4" i="1"/>
  <c r="E63" i="1"/>
  <c r="E62" i="1"/>
  <c r="E54" i="1"/>
  <c r="E55" i="1"/>
  <c r="E56" i="1"/>
  <c r="E57" i="1"/>
  <c r="E58" i="1"/>
  <c r="E59" i="1"/>
  <c r="E60" i="1"/>
  <c r="E61" i="1"/>
  <c r="E53" i="1"/>
  <c r="E52" i="1"/>
  <c r="E51" i="1"/>
  <c r="E39" i="1"/>
  <c r="E40" i="1"/>
  <c r="E41" i="1"/>
  <c r="E42" i="1"/>
  <c r="E43" i="1"/>
  <c r="E44" i="1"/>
  <c r="E45" i="1"/>
  <c r="E46" i="1"/>
  <c r="E47" i="1"/>
  <c r="E48" i="1"/>
  <c r="E49" i="1"/>
  <c r="E5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" i="1"/>
  <c r="E5" i="1"/>
  <c r="E4" i="1"/>
  <c r="E3" i="1"/>
  <c r="E6" i="1"/>
  <c r="F4" i="3"/>
  <c r="E4" i="3"/>
  <c r="F5" i="3"/>
  <c r="E191" i="3"/>
  <c r="E6" i="3"/>
  <c r="E13" i="3"/>
  <c r="E5" i="3"/>
  <c r="F13" i="3"/>
  <c r="E190" i="3" l="1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C10" i="3" l="1"/>
  <c r="D10" i="3"/>
  <c r="D9" i="3" s="1"/>
  <c r="D13" i="3" s="1"/>
  <c r="E10" i="3"/>
  <c r="E9" i="3" s="1"/>
  <c r="F10" i="3"/>
  <c r="F9" i="3" s="1"/>
  <c r="C9" i="3"/>
  <c r="C13" i="3" s="1"/>
  <c r="E7" i="3"/>
  <c r="E8" i="3"/>
  <c r="E11" i="3"/>
  <c r="E12" i="3"/>
  <c r="J11" i="6" l="1"/>
  <c r="J10" i="6"/>
  <c r="J9" i="6" s="1"/>
  <c r="J7" i="6"/>
  <c r="K7" i="6" s="1"/>
  <c r="J6" i="6"/>
  <c r="K8" i="6"/>
  <c r="B10" i="3"/>
  <c r="B9" i="3" s="1"/>
  <c r="B13" i="3" s="1"/>
  <c r="A1" i="6"/>
  <c r="F35" i="6"/>
  <c r="G32" i="6" s="1"/>
  <c r="G35" i="6" s="1"/>
  <c r="H32" i="6" s="1"/>
  <c r="H35" i="6" s="1"/>
  <c r="I32" i="6" s="1"/>
  <c r="I35" i="6" s="1"/>
  <c r="I26" i="6"/>
  <c r="I27" i="6" s="1"/>
  <c r="H26" i="6"/>
  <c r="H27" i="6" s="1"/>
  <c r="G26" i="6"/>
  <c r="G27" i="6" s="1"/>
  <c r="F26" i="6"/>
  <c r="F27" i="6" s="1"/>
  <c r="I11" i="6"/>
  <c r="H11" i="6"/>
  <c r="G11" i="6"/>
  <c r="F11" i="6"/>
  <c r="K10" i="6"/>
  <c r="I10" i="6"/>
  <c r="H10" i="6"/>
  <c r="G10" i="6"/>
  <c r="F10" i="6"/>
  <c r="F9" i="6" s="1"/>
  <c r="G8" i="6"/>
  <c r="F8" i="6"/>
  <c r="L6" i="6"/>
  <c r="I7" i="6"/>
  <c r="H7" i="6"/>
  <c r="H6" i="6" s="1"/>
  <c r="G7" i="6"/>
  <c r="F7" i="6"/>
  <c r="I6" i="6"/>
  <c r="J12" i="6" l="1"/>
  <c r="K6" i="6"/>
  <c r="K11" i="6"/>
  <c r="G6" i="6"/>
  <c r="I9" i="6"/>
  <c r="I12" i="6" s="1"/>
  <c r="I20" i="6" s="1"/>
  <c r="G9" i="6"/>
  <c r="F6" i="6"/>
  <c r="F12" i="6" s="1"/>
  <c r="F20" i="6" s="1"/>
  <c r="H9" i="6"/>
  <c r="H12" i="6" s="1"/>
  <c r="H20" i="6" s="1"/>
  <c r="L9" i="6"/>
  <c r="K9" i="6" l="1"/>
  <c r="G12" i="6"/>
  <c r="G20" i="6" s="1"/>
  <c r="L12" i="6"/>
  <c r="K12" i="6" s="1"/>
  <c r="E13" i="2" l="1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<sst xmlns="http://schemas.openxmlformats.org/spreadsheetml/2006/main" count="409" uniqueCount="140">
  <si>
    <t>II. POSEBNI DIO KONSOLIDIRANOG PRORAČUNA za razdoblje od 01.01.2025. do 31.12.2025.</t>
  </si>
  <si>
    <t>Oznaka</t>
  </si>
  <si>
    <t>Izvorni plan (1.)</t>
  </si>
  <si>
    <t>Rebalans 1 (2.)</t>
  </si>
  <si>
    <t>Rebalans 2 (3.)</t>
  </si>
  <si>
    <t>Rebalans 3 (4.)</t>
  </si>
  <si>
    <t>SVEUKUPNO</t>
  </si>
  <si>
    <t>1019056 GRAD DUBROVNIK</t>
  </si>
  <si>
    <t>Razdjel: 8 UPRAVNI ODJEL ZA OBRAZOVANJE, ŠPORT, SOCIJALNU SKRB I CIVILNO DRUŠTVO</t>
  </si>
  <si>
    <t>18054001 MATERIJALNI I FINANCIJSKI RASHODI</t>
  </si>
  <si>
    <t>32 Materijalni rashodi</t>
  </si>
  <si>
    <t>32111 Dnevnice za službeni put u zemlji</t>
  </si>
  <si>
    <t>32112 Dnevnice za službeni put u inozemstvu</t>
  </si>
  <si>
    <t>32115 Naknade za prijevoz na službenom putu u zemlji</t>
  </si>
  <si>
    <t>32119 Ostali rashodi za službena putovanja</t>
  </si>
  <si>
    <t>32131 Seminari, savjetovanja i simpoziji</t>
  </si>
  <si>
    <t>32132 Tečajevi i stručni ispiti</t>
  </si>
  <si>
    <t>32141 Naknada za korištenje privatnog automobila u službene svrhe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</si>
  <si>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</si>
  <si>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</si>
  <si>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</si>
  <si>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</si>
  <si>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</si>
  <si>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</si>
  <si>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</si>
  <si>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</si>
  <si>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</si>
  <si>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</si>
  <si>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32244 Ostali materijal i dijelovi za tekuće i investicijsko održavanje</t>
  </si>
  <si>
    <t>32271 Službena, radna i zaštitna odjeća i obuća</t>
  </si>
  <si>
    <t>32311 Usluge telefona, telefaksa</t>
  </si>
  <si>
    <t>32313 Poštarina (pisma, tiskanice i sl.)</t>
  </si>
  <si>
    <t>32322 Usluge tekućeg i investicijskog održavanja postrojenja i opreme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</si>
  <si>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</si>
  <si>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</si>
  <si>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</si>
  <si>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</si>
  <si>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</si>
  <si>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32354 Licence</t>
  </si>
  <si>
    <t>32359 Ostale najamnine i zakupnine</t>
  </si>
  <si>
    <t>32361 Obvezni i preventivni zdravstveni pregledi zaposlenika</t>
  </si>
  <si>
    <t>32372 Ugovori o djelu</t>
  </si>
  <si>
    <t>32381 Usluge ažuriranja računalnih baza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</si>
  <si>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</si>
  <si>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</si>
  <si>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</si>
  <si>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</si>
  <si>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32931 Reprezentacija</t>
  </si>
  <si>
    <t>32941 Tuzemne članarine</t>
  </si>
  <si>
    <t>32991 Rashodi protokola</t>
  </si>
  <si>
    <t>32999 Ostali nespomenuti rashodi poslovanja</t>
  </si>
  <si>
    <t>34 Financijski rashodi</t>
  </si>
  <si>
    <t>34311 Usluge banaka</t>
  </si>
  <si>
    <t>34312 Usluge platnog prometa</t>
  </si>
  <si>
    <t>18054004 REDOVNA DJELATNOST OSNOVNOG OBRAZOVANJA</t>
  </si>
  <si>
    <t>31 Rashodi za zaposlene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</si>
  <si>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</si>
  <si>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</si>
  <si>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</si>
  <si>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</si>
  <si>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</si>
  <si>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31219 Ostali nenavedeni rashodi za zaposlene</t>
  </si>
  <si>
    <t>31321 Doprinosi za obvezno zdravstveno osiguranje</t>
  </si>
  <si>
    <t>32121 Naknade za prijevoz na posao i s posla</t>
  </si>
  <si>
    <t>32955 Novčana naknada poslodavca zbog nezapošljavanja osoba s invaliditetom</t>
  </si>
  <si>
    <t>18055002 OSTALI PROJEKTI U OSNOVNOM ŠKOLSTVU</t>
  </si>
  <si>
    <t>31112 Plaće za vježbenike</t>
  </si>
  <si>
    <t>37 Naknade građanima i kućanstvima na temelju osiguranja i druge naknade</t>
  </si>
  <si>
    <t>37219 Ostale naknade iz proračuna u novcu</t>
  </si>
  <si>
    <t>37221 Sufinanciranje cijene prijevoza</t>
  </si>
  <si>
    <t>38 Rashodi za donacije, kazne, naknade šteta i kapitalne pomoći</t>
  </si>
  <si>
    <t>38129 Ostale tekuće donacije u naravi</t>
  </si>
  <si>
    <t>42 Rashodi za nabavu proizvedene dugotrajne imovine</t>
  </si>
  <si>
    <t>42212 Uredski namještaj</t>
  </si>
  <si>
    <t>42411 Knjige u knjižnici</t>
  </si>
  <si>
    <t>18055006 PRODUŽENI BORAVAK</t>
  </si>
  <si>
    <t>32321 Usluge tekućeg i investicijskog održavanja građevinskih objekata</t>
  </si>
  <si>
    <t>32363 Laboratorijske usluge</t>
  </si>
  <si>
    <t>42211 Računala i računalna oprema</t>
  </si>
  <si>
    <t>42259 Ostali instrumenti, uređaji i strojevi</t>
  </si>
  <si>
    <t>18055021 TEKUĆE I INVESTICIJSKO ODRŽAVANJE IZNAD MINIMALNOG STANDARDA</t>
  </si>
  <si>
    <t>18055023 STRUČNO RAZVOJNE SLUŽBE</t>
  </si>
  <si>
    <t>18055036 ASISTENT U NASTAVI</t>
  </si>
  <si>
    <t>18055039 NABAVA ŠKOLSKIH UDŽBENIKA</t>
  </si>
  <si>
    <t>18055040 SHEMA ŠKOLSKOG VOĆA</t>
  </si>
  <si>
    <t>32224 Namirnice</t>
  </si>
  <si>
    <t>18055043 PREHRANA ZA UČENIKE U OSNOVNIM ŠKOLAMA</t>
  </si>
  <si>
    <t>18056002 ŠKOLSKA OPREMA</t>
  </si>
  <si>
    <t>Uprava: 0008 OŠ ANTUNA MASLE ORAŠAC</t>
  </si>
  <si>
    <t>Izvor: 99 Višak/manjak prihoda proračunskih korisnika</t>
  </si>
  <si>
    <t>Izvor: 55 Donacije i ostali namjenski prihodi proračunskih korisnika</t>
  </si>
  <si>
    <t>Izvor: 49 Pomoći iz državnog proračuna za plaće te ostale rashode za zaposlene</t>
  </si>
  <si>
    <t>Izvor: 44 EU fondovi-pomoći</t>
  </si>
  <si>
    <t>Izvor: 42 Namjenske tekuće pomoći</t>
  </si>
  <si>
    <t>Izvor: 31 Potpore za decentralizirane izdatke</t>
  </si>
  <si>
    <t>Izvor: 11 Opći prihodi i primici</t>
  </si>
  <si>
    <t>SVEUKUPNO RASHODI</t>
  </si>
  <si>
    <t>SVEUKUPNO PRIHODI</t>
  </si>
  <si>
    <t>68311 Ostali prihodi</t>
  </si>
  <si>
    <t>68 Kazne, upravne mjere i ostali prihodi</t>
  </si>
  <si>
    <t>65264 Sufinanciranje cijene usluge, participacije i slično</t>
  </si>
  <si>
    <t>65 Prihodi od upravnih administrativnih pristojbi, pristojbi po posebnim propisima i naknada</t>
  </si>
  <si>
    <t>63622 Kapitalne pomoći iz državnog proračuna proračunskim korisnicima proračuna JLP(R)S</t>
  </si>
  <si>
    <t>63612 Tekuće pomoći proračunskim korisnicima iz proračuna koji im nije nadležan</t>
  </si>
  <si>
    <t>63 Pomoći iz inozemstva (darovnice) i od subjekata unutar opće države</t>
  </si>
  <si>
    <t>A. RAČUN PRIHODA I RASHODA</t>
  </si>
  <si>
    <t>I. OPĆI DIO KONSOLIDIRANOG PRORAČUNA za razdoblje od 01.01.2025. do 31.12.2025.</t>
  </si>
  <si>
    <t>A) SAŽETAK RAČUNA PRIHODA I RASHODA</t>
  </si>
  <si>
    <t>Odstupanja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</si>
  <si>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</si>
  <si>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</si>
  <si>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</si>
  <si>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</si>
  <si>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</si>
  <si>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</si>
  <si>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</si>
  <si>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REBALANS III. FINANCIJSKOG  PLANA OSNOVNE ŠKOLE ANTUNA MASLE - ORAŠAC
ZA 2025. GODINU</t>
  </si>
  <si>
    <t>Orašac, prosinac 2025.g.</t>
  </si>
  <si>
    <t>Odstupanje</t>
  </si>
  <si>
    <t>Izvršenje 2022.*</t>
  </si>
  <si>
    <t>Plan 2023.</t>
  </si>
  <si>
    <t xml:space="preserve">Izvorni plan </t>
  </si>
  <si>
    <t xml:space="preserve">Rebalans 1 </t>
  </si>
  <si>
    <t>Rebalans 2</t>
  </si>
  <si>
    <t>B) SAŽETAK RAČUNA FINANCIRANJA</t>
  </si>
  <si>
    <t>Proračun za 2025.</t>
  </si>
  <si>
    <t>PRIMICI OD FINANCIJSKE IMOVINE I ZADUŽIVANJA</t>
  </si>
  <si>
    <t>IZDACI ZA FINANCIJSKU IMOVINU I OTPLATE ZAJMOVA</t>
  </si>
  <si>
    <t>NETO FINANCIRANJE</t>
  </si>
  <si>
    <t>VIŠAK / MANJAK + NETO FINANCIRANJE</t>
  </si>
  <si>
    <t>C) PRENESENI VIŠAK ILI PRENESENI MANJAK I VIŠEGODIŠNJI PLAN URAVNOTEŽENJA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</si>
  <si>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</si>
  <si>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</si>
  <si>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</si>
  <si>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</si>
  <si>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</si>
  <si>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</si>
  <si>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</si>
  <si>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67111 Prihodi iz nadležnog proračuna za financiranje rashoda poslovanja</t>
  </si>
  <si>
    <t>Rebalans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</si>
</sst>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2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9"/>
      <color rgb="FF000000"/>
      <name val="Verdan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11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4"/>
    </xf>
    <xf numFmtId="0" fontId="21" fillId="34" borderId="11" xfId="0" applyFont="1" applyFill="1" applyBorder="1" applyAlignment="1">
      <alignment horizontal="left" wrapText="1" indent="5"/>
    </xf>
    <xf numFmtId="0" fontId="21" fillId="34" borderId="11" xfId="0" applyFont="1" applyFill="1" applyBorder="1" applyAlignment="1">
      <alignment horizontal="right" wrapText="1" indent="1"/>
    </xf>
    <xf numFmtId="0" fontId="22" fillId="34" borderId="11" xfId="0" applyFont="1" applyFill="1" applyBorder="1" applyAlignment="1">
      <alignment horizontal="left" wrapText="1" indent="2"/>
    </xf>
    <xf numFmtId="0" fontId="22" fillId="34" borderId="11" xfId="0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left" wrapText="1" indent="1"/>
    </xf>
    <xf numFmtId="4" fontId="21" fillId="35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3"/>
    </xf>
    <xf numFmtId="4" fontId="21" fillId="36" borderId="11" xfId="0" applyNumberFormat="1" applyFont="1" applyFill="1" applyBorder="1" applyAlignment="1">
      <alignment horizontal="right" wrapText="1" indent="1"/>
    </xf>
    <xf numFmtId="0" fontId="21" fillId="36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left" wrapText="1" indent="2"/>
    </xf>
    <xf numFmtId="164" fontId="24" fillId="0" borderId="0" xfId="42" applyNumberFormat="1" applyFont="1"/>
    <xf numFmtId="0" fontId="24" fillId="0" borderId="0" xfId="42" applyFont="1"/>
    <xf numFmtId="0" fontId="24" fillId="0" borderId="0" xfId="42" applyFont="1" applyAlignment="1">
      <alignment horizontal="center"/>
    </xf>
    <xf numFmtId="0" fontId="26" fillId="0" borderId="0" xfId="42" applyFont="1"/>
    <xf numFmtId="0" fontId="26" fillId="0" borderId="0" xfId="42" applyFont="1" applyAlignment="1">
      <alignment horizontal="center"/>
    </xf>
    <xf numFmtId="3" fontId="24" fillId="0" borderId="0" xfId="42" applyNumberFormat="1" applyFont="1"/>
    <xf numFmtId="0" fontId="24" fillId="0" borderId="0" xfId="42" applyFont="1" applyAlignment="1">
      <alignment horizontal="right"/>
    </xf>
    <xf numFmtId="3" fontId="27" fillId="0" borderId="0" xfId="42" applyNumberFormat="1" applyFont="1"/>
    <xf numFmtId="0" fontId="24" fillId="0" borderId="0" xfId="42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2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7" fillId="0" borderId="13" xfId="0" quotePrefix="1" applyFont="1" applyBorder="1" applyAlignment="1">
      <alignment wrapText="1"/>
    </xf>
    <xf numFmtId="0" fontId="27" fillId="0" borderId="14" xfId="0" quotePrefix="1" applyFont="1" applyBorder="1" applyAlignment="1">
      <alignment wrapText="1"/>
    </xf>
    <xf numFmtId="0" fontId="27" fillId="0" borderId="14" xfId="0" quotePrefix="1" applyFont="1" applyBorder="1" applyAlignment="1"/>
    <xf numFmtId="0" fontId="31" fillId="37" borderId="15" xfId="0" applyFont="1" applyFill="1" applyBorder="1" applyAlignment="1">
      <alignment horizontal="center" vertical="center" wrapText="1"/>
    </xf>
    <xf numFmtId="4" fontId="27" fillId="38" borderId="15" xfId="0" applyNumberFormat="1" applyFont="1" applyFill="1" applyBorder="1" applyAlignment="1">
      <alignment horizontal="right"/>
    </xf>
    <xf numFmtId="4" fontId="27" fillId="0" borderId="15" xfId="0" applyNumberFormat="1" applyFont="1" applyBorder="1" applyAlignment="1">
      <alignment horizontal="right"/>
    </xf>
    <xf numFmtId="4" fontId="27" fillId="37" borderId="15" xfId="0" applyNumberFormat="1" applyFont="1" applyFill="1" applyBorder="1" applyAlignment="1">
      <alignment horizontal="right"/>
    </xf>
    <xf numFmtId="0" fontId="31" fillId="38" borderId="13" xfId="0" applyFont="1" applyFill="1" applyBorder="1" applyAlignment="1">
      <alignment vertical="center"/>
    </xf>
    <xf numFmtId="0" fontId="32" fillId="38" borderId="14" xfId="0" applyFont="1" applyFill="1" applyBorder="1" applyAlignment="1">
      <alignment vertical="center"/>
    </xf>
    <xf numFmtId="4" fontId="27" fillId="38" borderId="15" xfId="0" applyNumberFormat="1" applyFont="1" applyFill="1" applyBorder="1" applyAlignment="1">
      <alignment horizontal="right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4" fillId="0" borderId="0" xfId="0" applyFont="1"/>
    <xf numFmtId="0" fontId="33" fillId="0" borderId="0" xfId="0" applyFont="1" applyAlignment="1">
      <alignment wrapText="1"/>
    </xf>
    <xf numFmtId="0" fontId="27" fillId="0" borderId="13" xfId="0" quotePrefix="1" applyFont="1" applyBorder="1" applyAlignment="1">
      <alignment horizontal="left" wrapText="1"/>
    </xf>
    <xf numFmtId="0" fontId="27" fillId="0" borderId="14" xfId="0" quotePrefix="1" applyFont="1" applyBorder="1" applyAlignment="1">
      <alignment horizontal="left" wrapText="1"/>
    </xf>
    <xf numFmtId="0" fontId="27" fillId="0" borderId="14" xfId="0" quotePrefix="1" applyFont="1" applyBorder="1" applyAlignment="1">
      <alignment horizontal="center" wrapText="1"/>
    </xf>
    <xf numFmtId="0" fontId="27" fillId="0" borderId="14" xfId="0" quotePrefix="1" applyFont="1" applyBorder="1" applyAlignment="1">
      <alignment horizontal="left"/>
    </xf>
    <xf numFmtId="0" fontId="31" fillId="37" borderId="0" xfId="0" applyFont="1" applyFill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3" fontId="27" fillId="38" borderId="15" xfId="0" applyNumberFormat="1" applyFont="1" applyFill="1" applyBorder="1" applyAlignment="1">
      <alignment horizontal="right"/>
    </xf>
    <xf numFmtId="3" fontId="27" fillId="38" borderId="0" xfId="0" applyNumberFormat="1" applyFont="1" applyFill="1" applyBorder="1" applyAlignment="1">
      <alignment horizontal="right"/>
    </xf>
    <xf numFmtId="0" fontId="29" fillId="0" borderId="0" xfId="0" quotePrefix="1" applyFont="1" applyAlignment="1">
      <alignment horizontal="center" vertical="center" wrapText="1"/>
    </xf>
    <xf numFmtId="3" fontId="27" fillId="39" borderId="13" xfId="0" quotePrefix="1" applyNumberFormat="1" applyFont="1" applyFill="1" applyBorder="1" applyAlignment="1">
      <alignment horizontal="right"/>
    </xf>
    <xf numFmtId="3" fontId="27" fillId="39" borderId="0" xfId="0" quotePrefix="1" applyNumberFormat="1" applyFont="1" applyFill="1" applyBorder="1" applyAlignment="1">
      <alignment horizontal="right"/>
    </xf>
    <xf numFmtId="4" fontId="27" fillId="38" borderId="13" xfId="0" quotePrefix="1" applyNumberFormat="1" applyFont="1" applyFill="1" applyBorder="1" applyAlignment="1">
      <alignment horizontal="right"/>
    </xf>
    <xf numFmtId="4" fontId="27" fillId="38" borderId="0" xfId="0" quotePrefix="1" applyNumberFormat="1" applyFont="1" applyFill="1" applyBorder="1" applyAlignment="1">
      <alignment horizontal="right"/>
    </xf>
    <xf numFmtId="4" fontId="27" fillId="0" borderId="0" xfId="0" applyNumberFormat="1" applyFont="1" applyBorder="1" applyAlignment="1">
      <alignment horizontal="right"/>
    </xf>
    <xf numFmtId="0" fontId="34" fillId="0" borderId="0" xfId="0" quotePrefix="1" applyFont="1" applyAlignment="1">
      <alignment horizontal="left" wrapText="1"/>
    </xf>
    <xf numFmtId="0" fontId="35" fillId="0" borderId="0" xfId="0" applyFont="1" applyAlignment="1">
      <alignment wrapText="1"/>
    </xf>
    <xf numFmtId="3" fontId="28" fillId="0" borderId="0" xfId="0" applyNumberFormat="1" applyFont="1" applyAlignment="1">
      <alignment horizontal="right"/>
    </xf>
    <xf numFmtId="0" fontId="34" fillId="0" borderId="0" xfId="0" applyFont="1" applyAlignment="1">
      <alignment horizontal="center" vertical="center" wrapText="1"/>
    </xf>
    <xf numFmtId="0" fontId="36" fillId="0" borderId="0" xfId="0" quotePrefix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0" xfId="0" applyFont="1"/>
    <xf numFmtId="0" fontId="31" fillId="0" borderId="13" xfId="0" quotePrefix="1" applyFont="1" applyBorder="1" applyAlignment="1">
      <alignment horizontal="left" wrapText="1"/>
    </xf>
    <xf numFmtId="0" fontId="31" fillId="0" borderId="14" xfId="0" quotePrefix="1" applyFont="1" applyBorder="1" applyAlignment="1">
      <alignment horizontal="left" wrapText="1"/>
    </xf>
    <xf numFmtId="0" fontId="31" fillId="0" borderId="14" xfId="0" quotePrefix="1" applyFont="1" applyBorder="1" applyAlignment="1">
      <alignment horizontal="center" wrapText="1"/>
    </xf>
    <xf numFmtId="0" fontId="31" fillId="0" borderId="14" xfId="0" quotePrefix="1" applyFont="1" applyBorder="1" applyAlignment="1">
      <alignment horizontal="left"/>
    </xf>
    <xf numFmtId="3" fontId="31" fillId="39" borderId="13" xfId="0" quotePrefix="1" applyNumberFormat="1" applyFont="1" applyFill="1" applyBorder="1" applyAlignment="1">
      <alignment horizontal="right"/>
    </xf>
    <xf numFmtId="3" fontId="31" fillId="39" borderId="0" xfId="0" quotePrefix="1" applyNumberFormat="1" applyFont="1" applyFill="1" applyBorder="1" applyAlignment="1">
      <alignment horizontal="right"/>
    </xf>
    <xf numFmtId="3" fontId="27" fillId="38" borderId="13" xfId="0" quotePrefix="1" applyNumberFormat="1" applyFont="1" applyFill="1" applyBorder="1" applyAlignment="1">
      <alignment horizontal="right"/>
    </xf>
    <xf numFmtId="3" fontId="27" fillId="38" borderId="0" xfId="0" quotePrefix="1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0" fontId="0" fillId="0" borderId="0" xfId="0" applyAlignment="1">
      <alignment vertical="center"/>
    </xf>
    <xf numFmtId="4" fontId="32" fillId="34" borderId="11" xfId="0" applyNumberFormat="1" applyFont="1" applyFill="1" applyBorder="1" applyAlignment="1">
      <alignment horizontal="right" wrapText="1" indent="1"/>
    </xf>
    <xf numFmtId="0" fontId="39" fillId="0" borderId="0" xfId="42" applyFont="1" applyAlignment="1">
      <alignment vertical="center" wrapText="1"/>
    </xf>
    <xf numFmtId="0" fontId="39" fillId="0" borderId="0" xfId="42" applyFont="1" applyAlignment="1"/>
    <xf numFmtId="0" fontId="40" fillId="0" borderId="10" xfId="0" applyFont="1" applyBorder="1" applyAlignment="1">
      <alignment horizontal="center" vertical="center" wrapText="1" indent="1"/>
    </xf>
    <xf numFmtId="0" fontId="25" fillId="0" borderId="0" xfId="42" applyFont="1" applyAlignment="1"/>
    <xf numFmtId="0" fontId="39" fillId="0" borderId="0" xfId="42" applyFont="1" applyAlignment="1">
      <alignment horizontal="center" vertical="center" wrapText="1"/>
    </xf>
    <xf numFmtId="0" fontId="39" fillId="0" borderId="0" xfId="42" applyFont="1" applyAlignment="1">
      <alignment horizontal="center"/>
    </xf>
    <xf numFmtId="0" fontId="25" fillId="0" borderId="0" xfId="42" applyFont="1" applyAlignment="1">
      <alignment horizontal="center"/>
    </xf>
    <xf numFmtId="0" fontId="38" fillId="0" borderId="0" xfId="0" applyFont="1" applyAlignment="1">
      <alignment wrapText="1"/>
    </xf>
    <xf numFmtId="0" fontId="31" fillId="39" borderId="13" xfId="0" applyFont="1" applyFill="1" applyBorder="1" applyAlignment="1">
      <alignment horizontal="left" vertical="center" wrapText="1"/>
    </xf>
    <xf numFmtId="0" fontId="31" fillId="39" borderId="14" xfId="0" applyFont="1" applyFill="1" applyBorder="1" applyAlignment="1">
      <alignment horizontal="left" vertical="center" wrapText="1"/>
    </xf>
    <xf numFmtId="0" fontId="31" fillId="39" borderId="16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1" fillId="38" borderId="13" xfId="0" quotePrefix="1" applyFont="1" applyFill="1" applyBorder="1" applyAlignment="1">
      <alignment horizontal="left" vertical="center" wrapText="1"/>
    </xf>
    <xf numFmtId="0" fontId="32" fillId="38" borderId="14" xfId="0" applyFont="1" applyFill="1" applyBorder="1" applyAlignment="1">
      <alignment vertical="center" wrapText="1"/>
    </xf>
    <xf numFmtId="0" fontId="38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1" fillId="38" borderId="13" xfId="0" applyFont="1" applyFill="1" applyBorder="1" applyAlignment="1">
      <alignment horizontal="left" vertical="center" wrapText="1"/>
    </xf>
    <xf numFmtId="0" fontId="31" fillId="38" borderId="14" xfId="0" applyFont="1" applyFill="1" applyBorder="1" applyAlignment="1">
      <alignment horizontal="left" vertical="center" wrapText="1"/>
    </xf>
    <xf numFmtId="0" fontId="31" fillId="38" borderId="16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1" fillId="0" borderId="13" xfId="0" quotePrefix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1" fillId="38" borderId="13" xfId="0" quotePrefix="1" applyFont="1" applyFill="1" applyBorder="1" applyAlignment="1">
      <alignment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0" fontId="31" fillId="38" borderId="13" xfId="0" applyFont="1" applyFill="1" applyBorder="1" applyAlignment="1">
      <alignment vertical="center" wrapText="1"/>
    </xf>
    <xf numFmtId="0" fontId="32" fillId="38" borderId="14" xfId="0" applyFont="1" applyFill="1" applyBorder="1" applyAlignment="1">
      <alignment vertical="center"/>
    </xf>
    <xf numFmtId="0" fontId="31" fillId="0" borderId="13" xfId="0" applyFont="1" applyBorder="1" applyAlignment="1">
      <alignment vertical="center" wrapText="1"/>
    </xf>
    <xf numFmtId="0" fontId="31" fillId="0" borderId="13" xfId="0" quotePrefix="1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ijana/Documents/_____DOKUMENTI%202025/Financijski%20plan%202025/Financijski%20plan%20za%20%202025.%20godinu%20i%20projekcije%20plana%20za%202026.%20i%202027.%20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balans%20II%20-%20objava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 (2)"/>
      <sheetName val="Naslovnica"/>
      <sheetName val="SAŽETAK"/>
      <sheetName val=" Račun prihoda i rashoda"/>
      <sheetName val="Prihodi i rashodi po izvorima"/>
      <sheetName val="Rashodi prema funkcijskoj kl"/>
      <sheetName val="Račun financiranja"/>
      <sheetName val="POSEBNI DIO"/>
      <sheetName val="KONTROLE"/>
    </sheetNames>
    <sheetDataSet>
      <sheetData sheetId="0" refreshError="1"/>
      <sheetData sheetId="1" refreshError="1"/>
      <sheetData sheetId="2" refreshError="1"/>
      <sheetData sheetId="3" refreshError="1">
        <row r="10">
          <cell r="F10">
            <v>2888282.2299999995</v>
          </cell>
          <cell r="G10">
            <v>3693671</v>
          </cell>
        </row>
        <row r="28">
          <cell r="F28">
            <v>105.52</v>
          </cell>
          <cell r="G28">
            <v>70</v>
          </cell>
        </row>
        <row r="33">
          <cell r="F33">
            <v>1441.53</v>
          </cell>
          <cell r="G33">
            <v>7887</v>
          </cell>
          <cell r="H33">
            <v>0</v>
          </cell>
          <cell r="I33">
            <v>0</v>
          </cell>
        </row>
        <row r="38">
          <cell r="F38">
            <v>2794032.9999999995</v>
          </cell>
          <cell r="G38">
            <v>3635172</v>
          </cell>
        </row>
        <row r="80">
          <cell r="F80">
            <v>87909.38</v>
          </cell>
          <cell r="G80">
            <v>66456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SAŽETAK"/>
      <sheetName val="Račun prihoda i rashoda"/>
      <sheetName val="Račun financiranja"/>
      <sheetName val="Posebni dio"/>
    </sheetNames>
    <sheetDataSet>
      <sheetData sheetId="0"/>
      <sheetData sheetId="1"/>
      <sheetData sheetId="2">
        <row r="29">
          <cell r="B29">
            <v>1279200</v>
          </cell>
          <cell r="C29">
            <v>1291000</v>
          </cell>
        </row>
        <row r="30">
          <cell r="B30">
            <v>1085750</v>
          </cell>
          <cell r="C30">
            <v>1085750</v>
          </cell>
        </row>
        <row r="60">
          <cell r="B60">
            <v>171250</v>
          </cell>
          <cell r="C60">
            <v>183050</v>
          </cell>
        </row>
        <row r="180">
          <cell r="B180">
            <v>600</v>
          </cell>
          <cell r="C180">
            <v>600</v>
          </cell>
        </row>
        <row r="186">
          <cell r="B186">
            <v>2000</v>
          </cell>
          <cell r="C186">
            <v>2000</v>
          </cell>
        </row>
        <row r="191">
          <cell r="B191">
            <v>600</v>
          </cell>
          <cell r="C191">
            <v>600</v>
          </cell>
        </row>
        <row r="194">
          <cell r="B194">
            <v>19000</v>
          </cell>
          <cell r="C194">
            <v>19000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2" workbookViewId="0">
      <selection activeCell="A3" sqref="A3:F3"/>
    </sheetView>
  </sheetViews>
  <sheetFormatPr defaultColWidth="11.42578125" defaultRowHeight="12.75" x14ac:dyDescent="0.2"/>
  <cols>
    <col min="1" max="1" width="9" style="21" customWidth="1"/>
    <col min="2" max="2" width="4.28515625" style="21" customWidth="1"/>
    <col min="3" max="3" width="5.5703125" style="21" customWidth="1"/>
    <col min="4" max="4" width="5.28515625" style="22" customWidth="1"/>
    <col min="5" max="5" width="44.7109375" style="21" customWidth="1"/>
    <col min="6" max="6" width="15.85546875" style="21" bestFit="1" customWidth="1"/>
    <col min="7" max="7" width="17.28515625" style="21" customWidth="1"/>
    <col min="8" max="8" width="20.42578125" style="21" customWidth="1"/>
    <col min="9" max="9" width="11.42578125" style="21"/>
    <col min="10" max="10" width="16.28515625" style="21" bestFit="1" customWidth="1"/>
    <col min="11" max="11" width="21.7109375" style="21" bestFit="1" customWidth="1"/>
    <col min="12" max="256" width="11.42578125" style="21"/>
    <col min="257" max="258" width="4.28515625" style="21" customWidth="1"/>
    <col min="259" max="259" width="5.5703125" style="21" customWidth="1"/>
    <col min="260" max="260" width="5.28515625" style="21" customWidth="1"/>
    <col min="261" max="261" width="44.7109375" style="21" customWidth="1"/>
    <col min="262" max="262" width="15.85546875" style="21" bestFit="1" customWidth="1"/>
    <col min="263" max="263" width="17.28515625" style="21" customWidth="1"/>
    <col min="264" max="264" width="16.7109375" style="21" customWidth="1"/>
    <col min="265" max="265" width="11.42578125" style="21"/>
    <col min="266" max="266" width="16.28515625" style="21" bestFit="1" customWidth="1"/>
    <col min="267" max="267" width="21.7109375" style="21" bestFit="1" customWidth="1"/>
    <col min="268" max="512" width="11.42578125" style="21"/>
    <col min="513" max="514" width="4.28515625" style="21" customWidth="1"/>
    <col min="515" max="515" width="5.5703125" style="21" customWidth="1"/>
    <col min="516" max="516" width="5.28515625" style="21" customWidth="1"/>
    <col min="517" max="517" width="44.7109375" style="21" customWidth="1"/>
    <col min="518" max="518" width="15.85546875" style="21" bestFit="1" customWidth="1"/>
    <col min="519" max="519" width="17.28515625" style="21" customWidth="1"/>
    <col min="520" max="520" width="16.7109375" style="21" customWidth="1"/>
    <col min="521" max="521" width="11.42578125" style="21"/>
    <col min="522" max="522" width="16.28515625" style="21" bestFit="1" customWidth="1"/>
    <col min="523" max="523" width="21.7109375" style="21" bestFit="1" customWidth="1"/>
    <col min="524" max="768" width="11.42578125" style="21"/>
    <col min="769" max="770" width="4.28515625" style="21" customWidth="1"/>
    <col min="771" max="771" width="5.5703125" style="21" customWidth="1"/>
    <col min="772" max="772" width="5.28515625" style="21" customWidth="1"/>
    <col min="773" max="773" width="44.7109375" style="21" customWidth="1"/>
    <col min="774" max="774" width="15.85546875" style="21" bestFit="1" customWidth="1"/>
    <col min="775" max="775" width="17.28515625" style="21" customWidth="1"/>
    <col min="776" max="776" width="16.7109375" style="21" customWidth="1"/>
    <col min="777" max="777" width="11.42578125" style="21"/>
    <col min="778" max="778" width="16.28515625" style="21" bestFit="1" customWidth="1"/>
    <col min="779" max="779" width="21.7109375" style="21" bestFit="1" customWidth="1"/>
    <col min="780" max="1024" width="11.42578125" style="21"/>
    <col min="1025" max="1026" width="4.28515625" style="21" customWidth="1"/>
    <col min="1027" max="1027" width="5.5703125" style="21" customWidth="1"/>
    <col min="1028" max="1028" width="5.28515625" style="21" customWidth="1"/>
    <col min="1029" max="1029" width="44.7109375" style="21" customWidth="1"/>
    <col min="1030" max="1030" width="15.85546875" style="21" bestFit="1" customWidth="1"/>
    <col min="1031" max="1031" width="17.28515625" style="21" customWidth="1"/>
    <col min="1032" max="1032" width="16.7109375" style="21" customWidth="1"/>
    <col min="1033" max="1033" width="11.42578125" style="21"/>
    <col min="1034" max="1034" width="16.28515625" style="21" bestFit="1" customWidth="1"/>
    <col min="1035" max="1035" width="21.7109375" style="21" bestFit="1" customWidth="1"/>
    <col min="1036" max="1280" width="11.42578125" style="21"/>
    <col min="1281" max="1282" width="4.28515625" style="21" customWidth="1"/>
    <col min="1283" max="1283" width="5.5703125" style="21" customWidth="1"/>
    <col min="1284" max="1284" width="5.28515625" style="21" customWidth="1"/>
    <col min="1285" max="1285" width="44.7109375" style="21" customWidth="1"/>
    <col min="1286" max="1286" width="15.85546875" style="21" bestFit="1" customWidth="1"/>
    <col min="1287" max="1287" width="17.28515625" style="21" customWidth="1"/>
    <col min="1288" max="1288" width="16.7109375" style="21" customWidth="1"/>
    <col min="1289" max="1289" width="11.42578125" style="21"/>
    <col min="1290" max="1290" width="16.28515625" style="21" bestFit="1" customWidth="1"/>
    <col min="1291" max="1291" width="21.7109375" style="21" bestFit="1" customWidth="1"/>
    <col min="1292" max="1536" width="11.42578125" style="21"/>
    <col min="1537" max="1538" width="4.28515625" style="21" customWidth="1"/>
    <col min="1539" max="1539" width="5.5703125" style="21" customWidth="1"/>
    <col min="1540" max="1540" width="5.28515625" style="21" customWidth="1"/>
    <col min="1541" max="1541" width="44.7109375" style="21" customWidth="1"/>
    <col min="1542" max="1542" width="15.85546875" style="21" bestFit="1" customWidth="1"/>
    <col min="1543" max="1543" width="17.28515625" style="21" customWidth="1"/>
    <col min="1544" max="1544" width="16.7109375" style="21" customWidth="1"/>
    <col min="1545" max="1545" width="11.42578125" style="21"/>
    <col min="1546" max="1546" width="16.28515625" style="21" bestFit="1" customWidth="1"/>
    <col min="1547" max="1547" width="21.7109375" style="21" bestFit="1" customWidth="1"/>
    <col min="1548" max="1792" width="11.42578125" style="21"/>
    <col min="1793" max="1794" width="4.28515625" style="21" customWidth="1"/>
    <col min="1795" max="1795" width="5.5703125" style="21" customWidth="1"/>
    <col min="1796" max="1796" width="5.28515625" style="21" customWidth="1"/>
    <col min="1797" max="1797" width="44.7109375" style="21" customWidth="1"/>
    <col min="1798" max="1798" width="15.85546875" style="21" bestFit="1" customWidth="1"/>
    <col min="1799" max="1799" width="17.28515625" style="21" customWidth="1"/>
    <col min="1800" max="1800" width="16.7109375" style="21" customWidth="1"/>
    <col min="1801" max="1801" width="11.42578125" style="21"/>
    <col min="1802" max="1802" width="16.28515625" style="21" bestFit="1" customWidth="1"/>
    <col min="1803" max="1803" width="21.7109375" style="21" bestFit="1" customWidth="1"/>
    <col min="1804" max="2048" width="11.42578125" style="21"/>
    <col min="2049" max="2050" width="4.28515625" style="21" customWidth="1"/>
    <col min="2051" max="2051" width="5.5703125" style="21" customWidth="1"/>
    <col min="2052" max="2052" width="5.28515625" style="21" customWidth="1"/>
    <col min="2053" max="2053" width="44.7109375" style="21" customWidth="1"/>
    <col min="2054" max="2054" width="15.85546875" style="21" bestFit="1" customWidth="1"/>
    <col min="2055" max="2055" width="17.28515625" style="21" customWidth="1"/>
    <col min="2056" max="2056" width="16.7109375" style="21" customWidth="1"/>
    <col min="2057" max="2057" width="11.42578125" style="21"/>
    <col min="2058" max="2058" width="16.28515625" style="21" bestFit="1" customWidth="1"/>
    <col min="2059" max="2059" width="21.7109375" style="21" bestFit="1" customWidth="1"/>
    <col min="2060" max="2304" width="11.42578125" style="21"/>
    <col min="2305" max="2306" width="4.28515625" style="21" customWidth="1"/>
    <col min="2307" max="2307" width="5.5703125" style="21" customWidth="1"/>
    <col min="2308" max="2308" width="5.28515625" style="21" customWidth="1"/>
    <col min="2309" max="2309" width="44.7109375" style="21" customWidth="1"/>
    <col min="2310" max="2310" width="15.85546875" style="21" bestFit="1" customWidth="1"/>
    <col min="2311" max="2311" width="17.28515625" style="21" customWidth="1"/>
    <col min="2312" max="2312" width="16.7109375" style="21" customWidth="1"/>
    <col min="2313" max="2313" width="11.42578125" style="21"/>
    <col min="2314" max="2314" width="16.28515625" style="21" bestFit="1" customWidth="1"/>
    <col min="2315" max="2315" width="21.7109375" style="21" bestFit="1" customWidth="1"/>
    <col min="2316" max="2560" width="11.42578125" style="21"/>
    <col min="2561" max="2562" width="4.28515625" style="21" customWidth="1"/>
    <col min="2563" max="2563" width="5.5703125" style="21" customWidth="1"/>
    <col min="2564" max="2564" width="5.28515625" style="21" customWidth="1"/>
    <col min="2565" max="2565" width="44.7109375" style="21" customWidth="1"/>
    <col min="2566" max="2566" width="15.85546875" style="21" bestFit="1" customWidth="1"/>
    <col min="2567" max="2567" width="17.28515625" style="21" customWidth="1"/>
    <col min="2568" max="2568" width="16.7109375" style="21" customWidth="1"/>
    <col min="2569" max="2569" width="11.42578125" style="21"/>
    <col min="2570" max="2570" width="16.28515625" style="21" bestFit="1" customWidth="1"/>
    <col min="2571" max="2571" width="21.7109375" style="21" bestFit="1" customWidth="1"/>
    <col min="2572" max="2816" width="11.42578125" style="21"/>
    <col min="2817" max="2818" width="4.28515625" style="21" customWidth="1"/>
    <col min="2819" max="2819" width="5.5703125" style="21" customWidth="1"/>
    <col min="2820" max="2820" width="5.28515625" style="21" customWidth="1"/>
    <col min="2821" max="2821" width="44.7109375" style="21" customWidth="1"/>
    <col min="2822" max="2822" width="15.85546875" style="21" bestFit="1" customWidth="1"/>
    <col min="2823" max="2823" width="17.28515625" style="21" customWidth="1"/>
    <col min="2824" max="2824" width="16.7109375" style="21" customWidth="1"/>
    <col min="2825" max="2825" width="11.42578125" style="21"/>
    <col min="2826" max="2826" width="16.28515625" style="21" bestFit="1" customWidth="1"/>
    <col min="2827" max="2827" width="21.7109375" style="21" bestFit="1" customWidth="1"/>
    <col min="2828" max="3072" width="11.42578125" style="21"/>
    <col min="3073" max="3074" width="4.28515625" style="21" customWidth="1"/>
    <col min="3075" max="3075" width="5.5703125" style="21" customWidth="1"/>
    <col min="3076" max="3076" width="5.28515625" style="21" customWidth="1"/>
    <col min="3077" max="3077" width="44.7109375" style="21" customWidth="1"/>
    <col min="3078" max="3078" width="15.85546875" style="21" bestFit="1" customWidth="1"/>
    <col min="3079" max="3079" width="17.28515625" style="21" customWidth="1"/>
    <col min="3080" max="3080" width="16.7109375" style="21" customWidth="1"/>
    <col min="3081" max="3081" width="11.42578125" style="21"/>
    <col min="3082" max="3082" width="16.28515625" style="21" bestFit="1" customWidth="1"/>
    <col min="3083" max="3083" width="21.7109375" style="21" bestFit="1" customWidth="1"/>
    <col min="3084" max="3328" width="11.42578125" style="21"/>
    <col min="3329" max="3330" width="4.28515625" style="21" customWidth="1"/>
    <col min="3331" max="3331" width="5.5703125" style="21" customWidth="1"/>
    <col min="3332" max="3332" width="5.28515625" style="21" customWidth="1"/>
    <col min="3333" max="3333" width="44.7109375" style="21" customWidth="1"/>
    <col min="3334" max="3334" width="15.85546875" style="21" bestFit="1" customWidth="1"/>
    <col min="3335" max="3335" width="17.28515625" style="21" customWidth="1"/>
    <col min="3336" max="3336" width="16.7109375" style="21" customWidth="1"/>
    <col min="3337" max="3337" width="11.42578125" style="21"/>
    <col min="3338" max="3338" width="16.28515625" style="21" bestFit="1" customWidth="1"/>
    <col min="3339" max="3339" width="21.7109375" style="21" bestFit="1" customWidth="1"/>
    <col min="3340" max="3584" width="11.42578125" style="21"/>
    <col min="3585" max="3586" width="4.28515625" style="21" customWidth="1"/>
    <col min="3587" max="3587" width="5.5703125" style="21" customWidth="1"/>
    <col min="3588" max="3588" width="5.28515625" style="21" customWidth="1"/>
    <col min="3589" max="3589" width="44.7109375" style="21" customWidth="1"/>
    <col min="3590" max="3590" width="15.85546875" style="21" bestFit="1" customWidth="1"/>
    <col min="3591" max="3591" width="17.28515625" style="21" customWidth="1"/>
    <col min="3592" max="3592" width="16.7109375" style="21" customWidth="1"/>
    <col min="3593" max="3593" width="11.42578125" style="21"/>
    <col min="3594" max="3594" width="16.28515625" style="21" bestFit="1" customWidth="1"/>
    <col min="3595" max="3595" width="21.7109375" style="21" bestFit="1" customWidth="1"/>
    <col min="3596" max="3840" width="11.42578125" style="21"/>
    <col min="3841" max="3842" width="4.28515625" style="21" customWidth="1"/>
    <col min="3843" max="3843" width="5.5703125" style="21" customWidth="1"/>
    <col min="3844" max="3844" width="5.28515625" style="21" customWidth="1"/>
    <col min="3845" max="3845" width="44.7109375" style="21" customWidth="1"/>
    <col min="3846" max="3846" width="15.85546875" style="21" bestFit="1" customWidth="1"/>
    <col min="3847" max="3847" width="17.28515625" style="21" customWidth="1"/>
    <col min="3848" max="3848" width="16.7109375" style="21" customWidth="1"/>
    <col min="3849" max="3849" width="11.42578125" style="21"/>
    <col min="3850" max="3850" width="16.28515625" style="21" bestFit="1" customWidth="1"/>
    <col min="3851" max="3851" width="21.7109375" style="21" bestFit="1" customWidth="1"/>
    <col min="3852" max="4096" width="11.42578125" style="21"/>
    <col min="4097" max="4098" width="4.28515625" style="21" customWidth="1"/>
    <col min="4099" max="4099" width="5.5703125" style="21" customWidth="1"/>
    <col min="4100" max="4100" width="5.28515625" style="21" customWidth="1"/>
    <col min="4101" max="4101" width="44.7109375" style="21" customWidth="1"/>
    <col min="4102" max="4102" width="15.85546875" style="21" bestFit="1" customWidth="1"/>
    <col min="4103" max="4103" width="17.28515625" style="21" customWidth="1"/>
    <col min="4104" max="4104" width="16.7109375" style="21" customWidth="1"/>
    <col min="4105" max="4105" width="11.42578125" style="21"/>
    <col min="4106" max="4106" width="16.28515625" style="21" bestFit="1" customWidth="1"/>
    <col min="4107" max="4107" width="21.7109375" style="21" bestFit="1" customWidth="1"/>
    <col min="4108" max="4352" width="11.42578125" style="21"/>
    <col min="4353" max="4354" width="4.28515625" style="21" customWidth="1"/>
    <col min="4355" max="4355" width="5.5703125" style="21" customWidth="1"/>
    <col min="4356" max="4356" width="5.28515625" style="21" customWidth="1"/>
    <col min="4357" max="4357" width="44.7109375" style="21" customWidth="1"/>
    <col min="4358" max="4358" width="15.85546875" style="21" bestFit="1" customWidth="1"/>
    <col min="4359" max="4359" width="17.28515625" style="21" customWidth="1"/>
    <col min="4360" max="4360" width="16.7109375" style="21" customWidth="1"/>
    <col min="4361" max="4361" width="11.42578125" style="21"/>
    <col min="4362" max="4362" width="16.28515625" style="21" bestFit="1" customWidth="1"/>
    <col min="4363" max="4363" width="21.7109375" style="21" bestFit="1" customWidth="1"/>
    <col min="4364" max="4608" width="11.42578125" style="21"/>
    <col min="4609" max="4610" width="4.28515625" style="21" customWidth="1"/>
    <col min="4611" max="4611" width="5.5703125" style="21" customWidth="1"/>
    <col min="4612" max="4612" width="5.28515625" style="21" customWidth="1"/>
    <col min="4613" max="4613" width="44.7109375" style="21" customWidth="1"/>
    <col min="4614" max="4614" width="15.85546875" style="21" bestFit="1" customWidth="1"/>
    <col min="4615" max="4615" width="17.28515625" style="21" customWidth="1"/>
    <col min="4616" max="4616" width="16.7109375" style="21" customWidth="1"/>
    <col min="4617" max="4617" width="11.42578125" style="21"/>
    <col min="4618" max="4618" width="16.28515625" style="21" bestFit="1" customWidth="1"/>
    <col min="4619" max="4619" width="21.7109375" style="21" bestFit="1" customWidth="1"/>
    <col min="4620" max="4864" width="11.42578125" style="21"/>
    <col min="4865" max="4866" width="4.28515625" style="21" customWidth="1"/>
    <col min="4867" max="4867" width="5.5703125" style="21" customWidth="1"/>
    <col min="4868" max="4868" width="5.28515625" style="21" customWidth="1"/>
    <col min="4869" max="4869" width="44.7109375" style="21" customWidth="1"/>
    <col min="4870" max="4870" width="15.85546875" style="21" bestFit="1" customWidth="1"/>
    <col min="4871" max="4871" width="17.28515625" style="21" customWidth="1"/>
    <col min="4872" max="4872" width="16.7109375" style="21" customWidth="1"/>
    <col min="4873" max="4873" width="11.42578125" style="21"/>
    <col min="4874" max="4874" width="16.28515625" style="21" bestFit="1" customWidth="1"/>
    <col min="4875" max="4875" width="21.7109375" style="21" bestFit="1" customWidth="1"/>
    <col min="4876" max="5120" width="11.42578125" style="21"/>
    <col min="5121" max="5122" width="4.28515625" style="21" customWidth="1"/>
    <col min="5123" max="5123" width="5.5703125" style="21" customWidth="1"/>
    <col min="5124" max="5124" width="5.28515625" style="21" customWidth="1"/>
    <col min="5125" max="5125" width="44.7109375" style="21" customWidth="1"/>
    <col min="5126" max="5126" width="15.85546875" style="21" bestFit="1" customWidth="1"/>
    <col min="5127" max="5127" width="17.28515625" style="21" customWidth="1"/>
    <col min="5128" max="5128" width="16.7109375" style="21" customWidth="1"/>
    <col min="5129" max="5129" width="11.42578125" style="21"/>
    <col min="5130" max="5130" width="16.28515625" style="21" bestFit="1" customWidth="1"/>
    <col min="5131" max="5131" width="21.7109375" style="21" bestFit="1" customWidth="1"/>
    <col min="5132" max="5376" width="11.42578125" style="21"/>
    <col min="5377" max="5378" width="4.28515625" style="21" customWidth="1"/>
    <col min="5379" max="5379" width="5.5703125" style="21" customWidth="1"/>
    <col min="5380" max="5380" width="5.28515625" style="21" customWidth="1"/>
    <col min="5381" max="5381" width="44.7109375" style="21" customWidth="1"/>
    <col min="5382" max="5382" width="15.85546875" style="21" bestFit="1" customWidth="1"/>
    <col min="5383" max="5383" width="17.28515625" style="21" customWidth="1"/>
    <col min="5384" max="5384" width="16.7109375" style="21" customWidth="1"/>
    <col min="5385" max="5385" width="11.42578125" style="21"/>
    <col min="5386" max="5386" width="16.28515625" style="21" bestFit="1" customWidth="1"/>
    <col min="5387" max="5387" width="21.7109375" style="21" bestFit="1" customWidth="1"/>
    <col min="5388" max="5632" width="11.42578125" style="21"/>
    <col min="5633" max="5634" width="4.28515625" style="21" customWidth="1"/>
    <col min="5635" max="5635" width="5.5703125" style="21" customWidth="1"/>
    <col min="5636" max="5636" width="5.28515625" style="21" customWidth="1"/>
    <col min="5637" max="5637" width="44.7109375" style="21" customWidth="1"/>
    <col min="5638" max="5638" width="15.85546875" style="21" bestFit="1" customWidth="1"/>
    <col min="5639" max="5639" width="17.28515625" style="21" customWidth="1"/>
    <col min="5640" max="5640" width="16.7109375" style="21" customWidth="1"/>
    <col min="5641" max="5641" width="11.42578125" style="21"/>
    <col min="5642" max="5642" width="16.28515625" style="21" bestFit="1" customWidth="1"/>
    <col min="5643" max="5643" width="21.7109375" style="21" bestFit="1" customWidth="1"/>
    <col min="5644" max="5888" width="11.42578125" style="21"/>
    <col min="5889" max="5890" width="4.28515625" style="21" customWidth="1"/>
    <col min="5891" max="5891" width="5.5703125" style="21" customWidth="1"/>
    <col min="5892" max="5892" width="5.28515625" style="21" customWidth="1"/>
    <col min="5893" max="5893" width="44.7109375" style="21" customWidth="1"/>
    <col min="5894" max="5894" width="15.85546875" style="21" bestFit="1" customWidth="1"/>
    <col min="5895" max="5895" width="17.28515625" style="21" customWidth="1"/>
    <col min="5896" max="5896" width="16.7109375" style="21" customWidth="1"/>
    <col min="5897" max="5897" width="11.42578125" style="21"/>
    <col min="5898" max="5898" width="16.28515625" style="21" bestFit="1" customWidth="1"/>
    <col min="5899" max="5899" width="21.7109375" style="21" bestFit="1" customWidth="1"/>
    <col min="5900" max="6144" width="11.42578125" style="21"/>
    <col min="6145" max="6146" width="4.28515625" style="21" customWidth="1"/>
    <col min="6147" max="6147" width="5.5703125" style="21" customWidth="1"/>
    <col min="6148" max="6148" width="5.28515625" style="21" customWidth="1"/>
    <col min="6149" max="6149" width="44.7109375" style="21" customWidth="1"/>
    <col min="6150" max="6150" width="15.85546875" style="21" bestFit="1" customWidth="1"/>
    <col min="6151" max="6151" width="17.28515625" style="21" customWidth="1"/>
    <col min="6152" max="6152" width="16.7109375" style="21" customWidth="1"/>
    <col min="6153" max="6153" width="11.42578125" style="21"/>
    <col min="6154" max="6154" width="16.28515625" style="21" bestFit="1" customWidth="1"/>
    <col min="6155" max="6155" width="21.7109375" style="21" bestFit="1" customWidth="1"/>
    <col min="6156" max="6400" width="11.42578125" style="21"/>
    <col min="6401" max="6402" width="4.28515625" style="21" customWidth="1"/>
    <col min="6403" max="6403" width="5.5703125" style="21" customWidth="1"/>
    <col min="6404" max="6404" width="5.28515625" style="21" customWidth="1"/>
    <col min="6405" max="6405" width="44.7109375" style="21" customWidth="1"/>
    <col min="6406" max="6406" width="15.85546875" style="21" bestFit="1" customWidth="1"/>
    <col min="6407" max="6407" width="17.28515625" style="21" customWidth="1"/>
    <col min="6408" max="6408" width="16.7109375" style="21" customWidth="1"/>
    <col min="6409" max="6409" width="11.42578125" style="21"/>
    <col min="6410" max="6410" width="16.28515625" style="21" bestFit="1" customWidth="1"/>
    <col min="6411" max="6411" width="21.7109375" style="21" bestFit="1" customWidth="1"/>
    <col min="6412" max="6656" width="11.42578125" style="21"/>
    <col min="6657" max="6658" width="4.28515625" style="21" customWidth="1"/>
    <col min="6659" max="6659" width="5.5703125" style="21" customWidth="1"/>
    <col min="6660" max="6660" width="5.28515625" style="21" customWidth="1"/>
    <col min="6661" max="6661" width="44.7109375" style="21" customWidth="1"/>
    <col min="6662" max="6662" width="15.85546875" style="21" bestFit="1" customWidth="1"/>
    <col min="6663" max="6663" width="17.28515625" style="21" customWidth="1"/>
    <col min="6664" max="6664" width="16.7109375" style="21" customWidth="1"/>
    <col min="6665" max="6665" width="11.42578125" style="21"/>
    <col min="6666" max="6666" width="16.28515625" style="21" bestFit="1" customWidth="1"/>
    <col min="6667" max="6667" width="21.7109375" style="21" bestFit="1" customWidth="1"/>
    <col min="6668" max="6912" width="11.42578125" style="21"/>
    <col min="6913" max="6914" width="4.28515625" style="21" customWidth="1"/>
    <col min="6915" max="6915" width="5.5703125" style="21" customWidth="1"/>
    <col min="6916" max="6916" width="5.28515625" style="21" customWidth="1"/>
    <col min="6917" max="6917" width="44.7109375" style="21" customWidth="1"/>
    <col min="6918" max="6918" width="15.85546875" style="21" bestFit="1" customWidth="1"/>
    <col min="6919" max="6919" width="17.28515625" style="21" customWidth="1"/>
    <col min="6920" max="6920" width="16.7109375" style="21" customWidth="1"/>
    <col min="6921" max="6921" width="11.42578125" style="21"/>
    <col min="6922" max="6922" width="16.28515625" style="21" bestFit="1" customWidth="1"/>
    <col min="6923" max="6923" width="21.7109375" style="21" bestFit="1" customWidth="1"/>
    <col min="6924" max="7168" width="11.42578125" style="21"/>
    <col min="7169" max="7170" width="4.28515625" style="21" customWidth="1"/>
    <col min="7171" max="7171" width="5.5703125" style="21" customWidth="1"/>
    <col min="7172" max="7172" width="5.28515625" style="21" customWidth="1"/>
    <col min="7173" max="7173" width="44.7109375" style="21" customWidth="1"/>
    <col min="7174" max="7174" width="15.85546875" style="21" bestFit="1" customWidth="1"/>
    <col min="7175" max="7175" width="17.28515625" style="21" customWidth="1"/>
    <col min="7176" max="7176" width="16.7109375" style="21" customWidth="1"/>
    <col min="7177" max="7177" width="11.42578125" style="21"/>
    <col min="7178" max="7178" width="16.28515625" style="21" bestFit="1" customWidth="1"/>
    <col min="7179" max="7179" width="21.7109375" style="21" bestFit="1" customWidth="1"/>
    <col min="7180" max="7424" width="11.42578125" style="21"/>
    <col min="7425" max="7426" width="4.28515625" style="21" customWidth="1"/>
    <col min="7427" max="7427" width="5.5703125" style="21" customWidth="1"/>
    <col min="7428" max="7428" width="5.28515625" style="21" customWidth="1"/>
    <col min="7429" max="7429" width="44.7109375" style="21" customWidth="1"/>
    <col min="7430" max="7430" width="15.85546875" style="21" bestFit="1" customWidth="1"/>
    <col min="7431" max="7431" width="17.28515625" style="21" customWidth="1"/>
    <col min="7432" max="7432" width="16.7109375" style="21" customWidth="1"/>
    <col min="7433" max="7433" width="11.42578125" style="21"/>
    <col min="7434" max="7434" width="16.28515625" style="21" bestFit="1" customWidth="1"/>
    <col min="7435" max="7435" width="21.7109375" style="21" bestFit="1" customWidth="1"/>
    <col min="7436" max="7680" width="11.42578125" style="21"/>
    <col min="7681" max="7682" width="4.28515625" style="21" customWidth="1"/>
    <col min="7683" max="7683" width="5.5703125" style="21" customWidth="1"/>
    <col min="7684" max="7684" width="5.28515625" style="21" customWidth="1"/>
    <col min="7685" max="7685" width="44.7109375" style="21" customWidth="1"/>
    <col min="7686" max="7686" width="15.85546875" style="21" bestFit="1" customWidth="1"/>
    <col min="7687" max="7687" width="17.28515625" style="21" customWidth="1"/>
    <col min="7688" max="7688" width="16.7109375" style="21" customWidth="1"/>
    <col min="7689" max="7689" width="11.42578125" style="21"/>
    <col min="7690" max="7690" width="16.28515625" style="21" bestFit="1" customWidth="1"/>
    <col min="7691" max="7691" width="21.7109375" style="21" bestFit="1" customWidth="1"/>
    <col min="7692" max="7936" width="11.42578125" style="21"/>
    <col min="7937" max="7938" width="4.28515625" style="21" customWidth="1"/>
    <col min="7939" max="7939" width="5.5703125" style="21" customWidth="1"/>
    <col min="7940" max="7940" width="5.28515625" style="21" customWidth="1"/>
    <col min="7941" max="7941" width="44.7109375" style="21" customWidth="1"/>
    <col min="7942" max="7942" width="15.85546875" style="21" bestFit="1" customWidth="1"/>
    <col min="7943" max="7943" width="17.28515625" style="21" customWidth="1"/>
    <col min="7944" max="7944" width="16.7109375" style="21" customWidth="1"/>
    <col min="7945" max="7945" width="11.42578125" style="21"/>
    <col min="7946" max="7946" width="16.28515625" style="21" bestFit="1" customWidth="1"/>
    <col min="7947" max="7947" width="21.7109375" style="21" bestFit="1" customWidth="1"/>
    <col min="7948" max="8192" width="11.42578125" style="21"/>
    <col min="8193" max="8194" width="4.28515625" style="21" customWidth="1"/>
    <col min="8195" max="8195" width="5.5703125" style="21" customWidth="1"/>
    <col min="8196" max="8196" width="5.28515625" style="21" customWidth="1"/>
    <col min="8197" max="8197" width="44.7109375" style="21" customWidth="1"/>
    <col min="8198" max="8198" width="15.85546875" style="21" bestFit="1" customWidth="1"/>
    <col min="8199" max="8199" width="17.28515625" style="21" customWidth="1"/>
    <col min="8200" max="8200" width="16.7109375" style="21" customWidth="1"/>
    <col min="8201" max="8201" width="11.42578125" style="21"/>
    <col min="8202" max="8202" width="16.28515625" style="21" bestFit="1" customWidth="1"/>
    <col min="8203" max="8203" width="21.7109375" style="21" bestFit="1" customWidth="1"/>
    <col min="8204" max="8448" width="11.42578125" style="21"/>
    <col min="8449" max="8450" width="4.28515625" style="21" customWidth="1"/>
    <col min="8451" max="8451" width="5.5703125" style="21" customWidth="1"/>
    <col min="8452" max="8452" width="5.28515625" style="21" customWidth="1"/>
    <col min="8453" max="8453" width="44.7109375" style="21" customWidth="1"/>
    <col min="8454" max="8454" width="15.85546875" style="21" bestFit="1" customWidth="1"/>
    <col min="8455" max="8455" width="17.28515625" style="21" customWidth="1"/>
    <col min="8456" max="8456" width="16.7109375" style="21" customWidth="1"/>
    <col min="8457" max="8457" width="11.42578125" style="21"/>
    <col min="8458" max="8458" width="16.28515625" style="21" bestFit="1" customWidth="1"/>
    <col min="8459" max="8459" width="21.7109375" style="21" bestFit="1" customWidth="1"/>
    <col min="8460" max="8704" width="11.42578125" style="21"/>
    <col min="8705" max="8706" width="4.28515625" style="21" customWidth="1"/>
    <col min="8707" max="8707" width="5.5703125" style="21" customWidth="1"/>
    <col min="8708" max="8708" width="5.28515625" style="21" customWidth="1"/>
    <col min="8709" max="8709" width="44.7109375" style="21" customWidth="1"/>
    <col min="8710" max="8710" width="15.85546875" style="21" bestFit="1" customWidth="1"/>
    <col min="8711" max="8711" width="17.28515625" style="21" customWidth="1"/>
    <col min="8712" max="8712" width="16.7109375" style="21" customWidth="1"/>
    <col min="8713" max="8713" width="11.42578125" style="21"/>
    <col min="8714" max="8714" width="16.28515625" style="21" bestFit="1" customWidth="1"/>
    <col min="8715" max="8715" width="21.7109375" style="21" bestFit="1" customWidth="1"/>
    <col min="8716" max="8960" width="11.42578125" style="21"/>
    <col min="8961" max="8962" width="4.28515625" style="21" customWidth="1"/>
    <col min="8963" max="8963" width="5.5703125" style="21" customWidth="1"/>
    <col min="8964" max="8964" width="5.28515625" style="21" customWidth="1"/>
    <col min="8965" max="8965" width="44.7109375" style="21" customWidth="1"/>
    <col min="8966" max="8966" width="15.85546875" style="21" bestFit="1" customWidth="1"/>
    <col min="8967" max="8967" width="17.28515625" style="21" customWidth="1"/>
    <col min="8968" max="8968" width="16.7109375" style="21" customWidth="1"/>
    <col min="8969" max="8969" width="11.42578125" style="21"/>
    <col min="8970" max="8970" width="16.28515625" style="21" bestFit="1" customWidth="1"/>
    <col min="8971" max="8971" width="21.7109375" style="21" bestFit="1" customWidth="1"/>
    <col min="8972" max="9216" width="11.42578125" style="21"/>
    <col min="9217" max="9218" width="4.28515625" style="21" customWidth="1"/>
    <col min="9219" max="9219" width="5.5703125" style="21" customWidth="1"/>
    <col min="9220" max="9220" width="5.28515625" style="21" customWidth="1"/>
    <col min="9221" max="9221" width="44.7109375" style="21" customWidth="1"/>
    <col min="9222" max="9222" width="15.85546875" style="21" bestFit="1" customWidth="1"/>
    <col min="9223" max="9223" width="17.28515625" style="21" customWidth="1"/>
    <col min="9224" max="9224" width="16.7109375" style="21" customWidth="1"/>
    <col min="9225" max="9225" width="11.42578125" style="21"/>
    <col min="9226" max="9226" width="16.28515625" style="21" bestFit="1" customWidth="1"/>
    <col min="9227" max="9227" width="21.7109375" style="21" bestFit="1" customWidth="1"/>
    <col min="9228" max="9472" width="11.42578125" style="21"/>
    <col min="9473" max="9474" width="4.28515625" style="21" customWidth="1"/>
    <col min="9475" max="9475" width="5.5703125" style="21" customWidth="1"/>
    <col min="9476" max="9476" width="5.28515625" style="21" customWidth="1"/>
    <col min="9477" max="9477" width="44.7109375" style="21" customWidth="1"/>
    <col min="9478" max="9478" width="15.85546875" style="21" bestFit="1" customWidth="1"/>
    <col min="9479" max="9479" width="17.28515625" style="21" customWidth="1"/>
    <col min="9480" max="9480" width="16.7109375" style="21" customWidth="1"/>
    <col min="9481" max="9481" width="11.42578125" style="21"/>
    <col min="9482" max="9482" width="16.28515625" style="21" bestFit="1" customWidth="1"/>
    <col min="9483" max="9483" width="21.7109375" style="21" bestFit="1" customWidth="1"/>
    <col min="9484" max="9728" width="11.42578125" style="21"/>
    <col min="9729" max="9730" width="4.28515625" style="21" customWidth="1"/>
    <col min="9731" max="9731" width="5.5703125" style="21" customWidth="1"/>
    <col min="9732" max="9732" width="5.28515625" style="21" customWidth="1"/>
    <col min="9733" max="9733" width="44.7109375" style="21" customWidth="1"/>
    <col min="9734" max="9734" width="15.85546875" style="21" bestFit="1" customWidth="1"/>
    <col min="9735" max="9735" width="17.28515625" style="21" customWidth="1"/>
    <col min="9736" max="9736" width="16.7109375" style="21" customWidth="1"/>
    <col min="9737" max="9737" width="11.42578125" style="21"/>
    <col min="9738" max="9738" width="16.28515625" style="21" bestFit="1" customWidth="1"/>
    <col min="9739" max="9739" width="21.7109375" style="21" bestFit="1" customWidth="1"/>
    <col min="9740" max="9984" width="11.42578125" style="21"/>
    <col min="9985" max="9986" width="4.28515625" style="21" customWidth="1"/>
    <col min="9987" max="9987" width="5.5703125" style="21" customWidth="1"/>
    <col min="9988" max="9988" width="5.28515625" style="21" customWidth="1"/>
    <col min="9989" max="9989" width="44.7109375" style="21" customWidth="1"/>
    <col min="9990" max="9990" width="15.85546875" style="21" bestFit="1" customWidth="1"/>
    <col min="9991" max="9991" width="17.28515625" style="21" customWidth="1"/>
    <col min="9992" max="9992" width="16.7109375" style="21" customWidth="1"/>
    <col min="9993" max="9993" width="11.42578125" style="21"/>
    <col min="9994" max="9994" width="16.28515625" style="21" bestFit="1" customWidth="1"/>
    <col min="9995" max="9995" width="21.7109375" style="21" bestFit="1" customWidth="1"/>
    <col min="9996" max="10240" width="11.42578125" style="21"/>
    <col min="10241" max="10242" width="4.28515625" style="21" customWidth="1"/>
    <col min="10243" max="10243" width="5.5703125" style="21" customWidth="1"/>
    <col min="10244" max="10244" width="5.28515625" style="21" customWidth="1"/>
    <col min="10245" max="10245" width="44.7109375" style="21" customWidth="1"/>
    <col min="10246" max="10246" width="15.85546875" style="21" bestFit="1" customWidth="1"/>
    <col min="10247" max="10247" width="17.28515625" style="21" customWidth="1"/>
    <col min="10248" max="10248" width="16.7109375" style="21" customWidth="1"/>
    <col min="10249" max="10249" width="11.42578125" style="21"/>
    <col min="10250" max="10250" width="16.28515625" style="21" bestFit="1" customWidth="1"/>
    <col min="10251" max="10251" width="21.7109375" style="21" bestFit="1" customWidth="1"/>
    <col min="10252" max="10496" width="11.42578125" style="21"/>
    <col min="10497" max="10498" width="4.28515625" style="21" customWidth="1"/>
    <col min="10499" max="10499" width="5.5703125" style="21" customWidth="1"/>
    <col min="10500" max="10500" width="5.28515625" style="21" customWidth="1"/>
    <col min="10501" max="10501" width="44.7109375" style="21" customWidth="1"/>
    <col min="10502" max="10502" width="15.85546875" style="21" bestFit="1" customWidth="1"/>
    <col min="10503" max="10503" width="17.28515625" style="21" customWidth="1"/>
    <col min="10504" max="10504" width="16.7109375" style="21" customWidth="1"/>
    <col min="10505" max="10505" width="11.42578125" style="21"/>
    <col min="10506" max="10506" width="16.28515625" style="21" bestFit="1" customWidth="1"/>
    <col min="10507" max="10507" width="21.7109375" style="21" bestFit="1" customWidth="1"/>
    <col min="10508" max="10752" width="11.42578125" style="21"/>
    <col min="10753" max="10754" width="4.28515625" style="21" customWidth="1"/>
    <col min="10755" max="10755" width="5.5703125" style="21" customWidth="1"/>
    <col min="10756" max="10756" width="5.28515625" style="21" customWidth="1"/>
    <col min="10757" max="10757" width="44.7109375" style="21" customWidth="1"/>
    <col min="10758" max="10758" width="15.85546875" style="21" bestFit="1" customWidth="1"/>
    <col min="10759" max="10759" width="17.28515625" style="21" customWidth="1"/>
    <col min="10760" max="10760" width="16.7109375" style="21" customWidth="1"/>
    <col min="10761" max="10761" width="11.42578125" style="21"/>
    <col min="10762" max="10762" width="16.28515625" style="21" bestFit="1" customWidth="1"/>
    <col min="10763" max="10763" width="21.7109375" style="21" bestFit="1" customWidth="1"/>
    <col min="10764" max="11008" width="11.42578125" style="21"/>
    <col min="11009" max="11010" width="4.28515625" style="21" customWidth="1"/>
    <col min="11011" max="11011" width="5.5703125" style="21" customWidth="1"/>
    <col min="11012" max="11012" width="5.28515625" style="21" customWidth="1"/>
    <col min="11013" max="11013" width="44.7109375" style="21" customWidth="1"/>
    <col min="11014" max="11014" width="15.85546875" style="21" bestFit="1" customWidth="1"/>
    <col min="11015" max="11015" width="17.28515625" style="21" customWidth="1"/>
    <col min="11016" max="11016" width="16.7109375" style="21" customWidth="1"/>
    <col min="11017" max="11017" width="11.42578125" style="21"/>
    <col min="11018" max="11018" width="16.28515625" style="21" bestFit="1" customWidth="1"/>
    <col min="11019" max="11019" width="21.7109375" style="21" bestFit="1" customWidth="1"/>
    <col min="11020" max="11264" width="11.42578125" style="21"/>
    <col min="11265" max="11266" width="4.28515625" style="21" customWidth="1"/>
    <col min="11267" max="11267" width="5.5703125" style="21" customWidth="1"/>
    <col min="11268" max="11268" width="5.28515625" style="21" customWidth="1"/>
    <col min="11269" max="11269" width="44.7109375" style="21" customWidth="1"/>
    <col min="11270" max="11270" width="15.85546875" style="21" bestFit="1" customWidth="1"/>
    <col min="11271" max="11271" width="17.28515625" style="21" customWidth="1"/>
    <col min="11272" max="11272" width="16.7109375" style="21" customWidth="1"/>
    <col min="11273" max="11273" width="11.42578125" style="21"/>
    <col min="11274" max="11274" width="16.28515625" style="21" bestFit="1" customWidth="1"/>
    <col min="11275" max="11275" width="21.7109375" style="21" bestFit="1" customWidth="1"/>
    <col min="11276" max="11520" width="11.42578125" style="21"/>
    <col min="11521" max="11522" width="4.28515625" style="21" customWidth="1"/>
    <col min="11523" max="11523" width="5.5703125" style="21" customWidth="1"/>
    <col min="11524" max="11524" width="5.28515625" style="21" customWidth="1"/>
    <col min="11525" max="11525" width="44.7109375" style="21" customWidth="1"/>
    <col min="11526" max="11526" width="15.85546875" style="21" bestFit="1" customWidth="1"/>
    <col min="11527" max="11527" width="17.28515625" style="21" customWidth="1"/>
    <col min="11528" max="11528" width="16.7109375" style="21" customWidth="1"/>
    <col min="11529" max="11529" width="11.42578125" style="21"/>
    <col min="11530" max="11530" width="16.28515625" style="21" bestFit="1" customWidth="1"/>
    <col min="11531" max="11531" width="21.7109375" style="21" bestFit="1" customWidth="1"/>
    <col min="11532" max="11776" width="11.42578125" style="21"/>
    <col min="11777" max="11778" width="4.28515625" style="21" customWidth="1"/>
    <col min="11779" max="11779" width="5.5703125" style="21" customWidth="1"/>
    <col min="11780" max="11780" width="5.28515625" style="21" customWidth="1"/>
    <col min="11781" max="11781" width="44.7109375" style="21" customWidth="1"/>
    <col min="11782" max="11782" width="15.85546875" style="21" bestFit="1" customWidth="1"/>
    <col min="11783" max="11783" width="17.28515625" style="21" customWidth="1"/>
    <col min="11784" max="11784" width="16.7109375" style="21" customWidth="1"/>
    <col min="11785" max="11785" width="11.42578125" style="21"/>
    <col min="11786" max="11786" width="16.28515625" style="21" bestFit="1" customWidth="1"/>
    <col min="11787" max="11787" width="21.7109375" style="21" bestFit="1" customWidth="1"/>
    <col min="11788" max="12032" width="11.42578125" style="21"/>
    <col min="12033" max="12034" width="4.28515625" style="21" customWidth="1"/>
    <col min="12035" max="12035" width="5.5703125" style="21" customWidth="1"/>
    <col min="12036" max="12036" width="5.28515625" style="21" customWidth="1"/>
    <col min="12037" max="12037" width="44.7109375" style="21" customWidth="1"/>
    <col min="12038" max="12038" width="15.85546875" style="21" bestFit="1" customWidth="1"/>
    <col min="12039" max="12039" width="17.28515625" style="21" customWidth="1"/>
    <col min="12040" max="12040" width="16.7109375" style="21" customWidth="1"/>
    <col min="12041" max="12041" width="11.42578125" style="21"/>
    <col min="12042" max="12042" width="16.28515625" style="21" bestFit="1" customWidth="1"/>
    <col min="12043" max="12043" width="21.7109375" style="21" bestFit="1" customWidth="1"/>
    <col min="12044" max="12288" width="11.42578125" style="21"/>
    <col min="12289" max="12290" width="4.28515625" style="21" customWidth="1"/>
    <col min="12291" max="12291" width="5.5703125" style="21" customWidth="1"/>
    <col min="12292" max="12292" width="5.28515625" style="21" customWidth="1"/>
    <col min="12293" max="12293" width="44.7109375" style="21" customWidth="1"/>
    <col min="12294" max="12294" width="15.85546875" style="21" bestFit="1" customWidth="1"/>
    <col min="12295" max="12295" width="17.28515625" style="21" customWidth="1"/>
    <col min="12296" max="12296" width="16.7109375" style="21" customWidth="1"/>
    <col min="12297" max="12297" width="11.42578125" style="21"/>
    <col min="12298" max="12298" width="16.28515625" style="21" bestFit="1" customWidth="1"/>
    <col min="12299" max="12299" width="21.7109375" style="21" bestFit="1" customWidth="1"/>
    <col min="12300" max="12544" width="11.42578125" style="21"/>
    <col min="12545" max="12546" width="4.28515625" style="21" customWidth="1"/>
    <col min="12547" max="12547" width="5.5703125" style="21" customWidth="1"/>
    <col min="12548" max="12548" width="5.28515625" style="21" customWidth="1"/>
    <col min="12549" max="12549" width="44.7109375" style="21" customWidth="1"/>
    <col min="12550" max="12550" width="15.85546875" style="21" bestFit="1" customWidth="1"/>
    <col min="12551" max="12551" width="17.28515625" style="21" customWidth="1"/>
    <col min="12552" max="12552" width="16.7109375" style="21" customWidth="1"/>
    <col min="12553" max="12553" width="11.42578125" style="21"/>
    <col min="12554" max="12554" width="16.28515625" style="21" bestFit="1" customWidth="1"/>
    <col min="12555" max="12555" width="21.7109375" style="21" bestFit="1" customWidth="1"/>
    <col min="12556" max="12800" width="11.42578125" style="21"/>
    <col min="12801" max="12802" width="4.28515625" style="21" customWidth="1"/>
    <col min="12803" max="12803" width="5.5703125" style="21" customWidth="1"/>
    <col min="12804" max="12804" width="5.28515625" style="21" customWidth="1"/>
    <col min="12805" max="12805" width="44.7109375" style="21" customWidth="1"/>
    <col min="12806" max="12806" width="15.85546875" style="21" bestFit="1" customWidth="1"/>
    <col min="12807" max="12807" width="17.28515625" style="21" customWidth="1"/>
    <col min="12808" max="12808" width="16.7109375" style="21" customWidth="1"/>
    <col min="12809" max="12809" width="11.42578125" style="21"/>
    <col min="12810" max="12810" width="16.28515625" style="21" bestFit="1" customWidth="1"/>
    <col min="12811" max="12811" width="21.7109375" style="21" bestFit="1" customWidth="1"/>
    <col min="12812" max="13056" width="11.42578125" style="21"/>
    <col min="13057" max="13058" width="4.28515625" style="21" customWidth="1"/>
    <col min="13059" max="13059" width="5.5703125" style="21" customWidth="1"/>
    <col min="13060" max="13060" width="5.28515625" style="21" customWidth="1"/>
    <col min="13061" max="13061" width="44.7109375" style="21" customWidth="1"/>
    <col min="13062" max="13062" width="15.85546875" style="21" bestFit="1" customWidth="1"/>
    <col min="13063" max="13063" width="17.28515625" style="21" customWidth="1"/>
    <col min="13064" max="13064" width="16.7109375" style="21" customWidth="1"/>
    <col min="13065" max="13065" width="11.42578125" style="21"/>
    <col min="13066" max="13066" width="16.28515625" style="21" bestFit="1" customWidth="1"/>
    <col min="13067" max="13067" width="21.7109375" style="21" bestFit="1" customWidth="1"/>
    <col min="13068" max="13312" width="11.42578125" style="21"/>
    <col min="13313" max="13314" width="4.28515625" style="21" customWidth="1"/>
    <col min="13315" max="13315" width="5.5703125" style="21" customWidth="1"/>
    <col min="13316" max="13316" width="5.28515625" style="21" customWidth="1"/>
    <col min="13317" max="13317" width="44.7109375" style="21" customWidth="1"/>
    <col min="13318" max="13318" width="15.85546875" style="21" bestFit="1" customWidth="1"/>
    <col min="13319" max="13319" width="17.28515625" style="21" customWidth="1"/>
    <col min="13320" max="13320" width="16.7109375" style="21" customWidth="1"/>
    <col min="13321" max="13321" width="11.42578125" style="21"/>
    <col min="13322" max="13322" width="16.28515625" style="21" bestFit="1" customWidth="1"/>
    <col min="13323" max="13323" width="21.7109375" style="21" bestFit="1" customWidth="1"/>
    <col min="13324" max="13568" width="11.42578125" style="21"/>
    <col min="13569" max="13570" width="4.28515625" style="21" customWidth="1"/>
    <col min="13571" max="13571" width="5.5703125" style="21" customWidth="1"/>
    <col min="13572" max="13572" width="5.28515625" style="21" customWidth="1"/>
    <col min="13573" max="13573" width="44.7109375" style="21" customWidth="1"/>
    <col min="13574" max="13574" width="15.85546875" style="21" bestFit="1" customWidth="1"/>
    <col min="13575" max="13575" width="17.28515625" style="21" customWidth="1"/>
    <col min="13576" max="13576" width="16.7109375" style="21" customWidth="1"/>
    <col min="13577" max="13577" width="11.42578125" style="21"/>
    <col min="13578" max="13578" width="16.28515625" style="21" bestFit="1" customWidth="1"/>
    <col min="13579" max="13579" width="21.7109375" style="21" bestFit="1" customWidth="1"/>
    <col min="13580" max="13824" width="11.42578125" style="21"/>
    <col min="13825" max="13826" width="4.28515625" style="21" customWidth="1"/>
    <col min="13827" max="13827" width="5.5703125" style="21" customWidth="1"/>
    <col min="13828" max="13828" width="5.28515625" style="21" customWidth="1"/>
    <col min="13829" max="13829" width="44.7109375" style="21" customWidth="1"/>
    <col min="13830" max="13830" width="15.85546875" style="21" bestFit="1" customWidth="1"/>
    <col min="13831" max="13831" width="17.28515625" style="21" customWidth="1"/>
    <col min="13832" max="13832" width="16.7109375" style="21" customWidth="1"/>
    <col min="13833" max="13833" width="11.42578125" style="21"/>
    <col min="13834" max="13834" width="16.28515625" style="21" bestFit="1" customWidth="1"/>
    <col min="13835" max="13835" width="21.7109375" style="21" bestFit="1" customWidth="1"/>
    <col min="13836" max="14080" width="11.42578125" style="21"/>
    <col min="14081" max="14082" width="4.28515625" style="21" customWidth="1"/>
    <col min="14083" max="14083" width="5.5703125" style="21" customWidth="1"/>
    <col min="14084" max="14084" width="5.28515625" style="21" customWidth="1"/>
    <col min="14085" max="14085" width="44.7109375" style="21" customWidth="1"/>
    <col min="14086" max="14086" width="15.85546875" style="21" bestFit="1" customWidth="1"/>
    <col min="14087" max="14087" width="17.28515625" style="21" customWidth="1"/>
    <col min="14088" max="14088" width="16.7109375" style="21" customWidth="1"/>
    <col min="14089" max="14089" width="11.42578125" style="21"/>
    <col min="14090" max="14090" width="16.28515625" style="21" bestFit="1" customWidth="1"/>
    <col min="14091" max="14091" width="21.7109375" style="21" bestFit="1" customWidth="1"/>
    <col min="14092" max="14336" width="11.42578125" style="21"/>
    <col min="14337" max="14338" width="4.28515625" style="21" customWidth="1"/>
    <col min="14339" max="14339" width="5.5703125" style="21" customWidth="1"/>
    <col min="14340" max="14340" width="5.28515625" style="21" customWidth="1"/>
    <col min="14341" max="14341" width="44.7109375" style="21" customWidth="1"/>
    <col min="14342" max="14342" width="15.85546875" style="21" bestFit="1" customWidth="1"/>
    <col min="14343" max="14343" width="17.28515625" style="21" customWidth="1"/>
    <col min="14344" max="14344" width="16.7109375" style="21" customWidth="1"/>
    <col min="14345" max="14345" width="11.42578125" style="21"/>
    <col min="14346" max="14346" width="16.28515625" style="21" bestFit="1" customWidth="1"/>
    <col min="14347" max="14347" width="21.7109375" style="21" bestFit="1" customWidth="1"/>
    <col min="14348" max="14592" width="11.42578125" style="21"/>
    <col min="14593" max="14594" width="4.28515625" style="21" customWidth="1"/>
    <col min="14595" max="14595" width="5.5703125" style="21" customWidth="1"/>
    <col min="14596" max="14596" width="5.28515625" style="21" customWidth="1"/>
    <col min="14597" max="14597" width="44.7109375" style="21" customWidth="1"/>
    <col min="14598" max="14598" width="15.85546875" style="21" bestFit="1" customWidth="1"/>
    <col min="14599" max="14599" width="17.28515625" style="21" customWidth="1"/>
    <col min="14600" max="14600" width="16.7109375" style="21" customWidth="1"/>
    <col min="14601" max="14601" width="11.42578125" style="21"/>
    <col min="14602" max="14602" width="16.28515625" style="21" bestFit="1" customWidth="1"/>
    <col min="14603" max="14603" width="21.7109375" style="21" bestFit="1" customWidth="1"/>
    <col min="14604" max="14848" width="11.42578125" style="21"/>
    <col min="14849" max="14850" width="4.28515625" style="21" customWidth="1"/>
    <col min="14851" max="14851" width="5.5703125" style="21" customWidth="1"/>
    <col min="14852" max="14852" width="5.28515625" style="21" customWidth="1"/>
    <col min="14853" max="14853" width="44.7109375" style="21" customWidth="1"/>
    <col min="14854" max="14854" width="15.85546875" style="21" bestFit="1" customWidth="1"/>
    <col min="14855" max="14855" width="17.28515625" style="21" customWidth="1"/>
    <col min="14856" max="14856" width="16.7109375" style="21" customWidth="1"/>
    <col min="14857" max="14857" width="11.42578125" style="21"/>
    <col min="14858" max="14858" width="16.28515625" style="21" bestFit="1" customWidth="1"/>
    <col min="14859" max="14859" width="21.7109375" style="21" bestFit="1" customWidth="1"/>
    <col min="14860" max="15104" width="11.42578125" style="21"/>
    <col min="15105" max="15106" width="4.28515625" style="21" customWidth="1"/>
    <col min="15107" max="15107" width="5.5703125" style="21" customWidth="1"/>
    <col min="15108" max="15108" width="5.28515625" style="21" customWidth="1"/>
    <col min="15109" max="15109" width="44.7109375" style="21" customWidth="1"/>
    <col min="15110" max="15110" width="15.85546875" style="21" bestFit="1" customWidth="1"/>
    <col min="15111" max="15111" width="17.28515625" style="21" customWidth="1"/>
    <col min="15112" max="15112" width="16.7109375" style="21" customWidth="1"/>
    <col min="15113" max="15113" width="11.42578125" style="21"/>
    <col min="15114" max="15114" width="16.28515625" style="21" bestFit="1" customWidth="1"/>
    <col min="15115" max="15115" width="21.7109375" style="21" bestFit="1" customWidth="1"/>
    <col min="15116" max="15360" width="11.42578125" style="21"/>
    <col min="15361" max="15362" width="4.28515625" style="21" customWidth="1"/>
    <col min="15363" max="15363" width="5.5703125" style="21" customWidth="1"/>
    <col min="15364" max="15364" width="5.28515625" style="21" customWidth="1"/>
    <col min="15365" max="15365" width="44.7109375" style="21" customWidth="1"/>
    <col min="15366" max="15366" width="15.85546875" style="21" bestFit="1" customWidth="1"/>
    <col min="15367" max="15367" width="17.28515625" style="21" customWidth="1"/>
    <col min="15368" max="15368" width="16.7109375" style="21" customWidth="1"/>
    <col min="15369" max="15369" width="11.42578125" style="21"/>
    <col min="15370" max="15370" width="16.28515625" style="21" bestFit="1" customWidth="1"/>
    <col min="15371" max="15371" width="21.7109375" style="21" bestFit="1" customWidth="1"/>
    <col min="15372" max="15616" width="11.42578125" style="21"/>
    <col min="15617" max="15618" width="4.28515625" style="21" customWidth="1"/>
    <col min="15619" max="15619" width="5.5703125" style="21" customWidth="1"/>
    <col min="15620" max="15620" width="5.28515625" style="21" customWidth="1"/>
    <col min="15621" max="15621" width="44.7109375" style="21" customWidth="1"/>
    <col min="15622" max="15622" width="15.85546875" style="21" bestFit="1" customWidth="1"/>
    <col min="15623" max="15623" width="17.28515625" style="21" customWidth="1"/>
    <col min="15624" max="15624" width="16.7109375" style="21" customWidth="1"/>
    <col min="15625" max="15625" width="11.42578125" style="21"/>
    <col min="15626" max="15626" width="16.28515625" style="21" bestFit="1" customWidth="1"/>
    <col min="15627" max="15627" width="21.7109375" style="21" bestFit="1" customWidth="1"/>
    <col min="15628" max="15872" width="11.42578125" style="21"/>
    <col min="15873" max="15874" width="4.28515625" style="21" customWidth="1"/>
    <col min="15875" max="15875" width="5.5703125" style="21" customWidth="1"/>
    <col min="15876" max="15876" width="5.28515625" style="21" customWidth="1"/>
    <col min="15877" max="15877" width="44.7109375" style="21" customWidth="1"/>
    <col min="15878" max="15878" width="15.85546875" style="21" bestFit="1" customWidth="1"/>
    <col min="15879" max="15879" width="17.28515625" style="21" customWidth="1"/>
    <col min="15880" max="15880" width="16.7109375" style="21" customWidth="1"/>
    <col min="15881" max="15881" width="11.42578125" style="21"/>
    <col min="15882" max="15882" width="16.28515625" style="21" bestFit="1" customWidth="1"/>
    <col min="15883" max="15883" width="21.7109375" style="21" bestFit="1" customWidth="1"/>
    <col min="15884" max="16128" width="11.42578125" style="21"/>
    <col min="16129" max="16130" width="4.28515625" style="21" customWidth="1"/>
    <col min="16131" max="16131" width="5.5703125" style="21" customWidth="1"/>
    <col min="16132" max="16132" width="5.28515625" style="21" customWidth="1"/>
    <col min="16133" max="16133" width="44.7109375" style="21" customWidth="1"/>
    <col min="16134" max="16134" width="15.85546875" style="21" bestFit="1" customWidth="1"/>
    <col min="16135" max="16135" width="17.28515625" style="21" customWidth="1"/>
    <col min="16136" max="16136" width="16.7109375" style="21" customWidth="1"/>
    <col min="16137" max="16137" width="11.42578125" style="21"/>
    <col min="16138" max="16138" width="16.28515625" style="21" bestFit="1" customWidth="1"/>
    <col min="16139" max="16139" width="21.7109375" style="21" bestFit="1" customWidth="1"/>
    <col min="16140" max="16384" width="11.42578125" style="21"/>
  </cols>
  <sheetData>
    <row r="1" spans="1:8" hidden="1" x14ac:dyDescent="0.2">
      <c r="A1" s="20">
        <v>7.5345000000000004</v>
      </c>
    </row>
    <row r="2" spans="1:8" ht="15" x14ac:dyDescent="0.25">
      <c r="A2" s="90"/>
      <c r="B2" s="90"/>
      <c r="C2" s="90"/>
      <c r="D2" s="90"/>
      <c r="E2" s="90"/>
      <c r="F2" s="90"/>
      <c r="G2" s="87"/>
      <c r="H2" s="87"/>
    </row>
    <row r="3" spans="1:8" ht="91.5" customHeight="1" x14ac:dyDescent="0.2">
      <c r="A3" s="88" t="s">
        <v>116</v>
      </c>
      <c r="B3" s="88"/>
      <c r="C3" s="88"/>
      <c r="D3" s="88"/>
      <c r="E3" s="88"/>
      <c r="F3" s="88"/>
      <c r="G3" s="84"/>
      <c r="H3" s="84"/>
    </row>
    <row r="4" spans="1:8" ht="25.5" x14ac:dyDescent="0.35">
      <c r="A4" s="23"/>
      <c r="B4" s="23"/>
      <c r="C4" s="23"/>
      <c r="D4" s="24"/>
      <c r="E4" s="23"/>
      <c r="F4" s="23"/>
      <c r="G4" s="23"/>
      <c r="H4" s="23"/>
    </row>
    <row r="5" spans="1:8" ht="19.5" x14ac:dyDescent="0.3">
      <c r="A5" s="89" t="s">
        <v>117</v>
      </c>
      <c r="B5" s="89"/>
      <c r="C5" s="89"/>
      <c r="D5" s="89"/>
      <c r="E5" s="89"/>
      <c r="F5" s="89"/>
      <c r="G5" s="85"/>
      <c r="H5" s="85"/>
    </row>
    <row r="6" spans="1:8" x14ac:dyDescent="0.2">
      <c r="F6" s="25"/>
      <c r="G6" s="25"/>
      <c r="H6" s="25"/>
    </row>
    <row r="7" spans="1:8" x14ac:dyDescent="0.2">
      <c r="F7" s="25"/>
      <c r="G7" s="25"/>
      <c r="H7" s="25"/>
    </row>
    <row r="8" spans="1:8" x14ac:dyDescent="0.2">
      <c r="E8" s="26"/>
      <c r="F8" s="27"/>
      <c r="G8" s="27"/>
      <c r="H8" s="27"/>
    </row>
    <row r="9" spans="1:8" x14ac:dyDescent="0.2">
      <c r="E9" s="26"/>
      <c r="F9" s="25"/>
      <c r="G9" s="25"/>
      <c r="H9" s="25"/>
    </row>
    <row r="10" spans="1:8" x14ac:dyDescent="0.2">
      <c r="E10" s="26"/>
      <c r="F10" s="25"/>
      <c r="G10" s="25"/>
      <c r="H10" s="25"/>
    </row>
    <row r="11" spans="1:8" x14ac:dyDescent="0.2">
      <c r="E11" s="26"/>
      <c r="F11" s="25"/>
      <c r="G11" s="25"/>
      <c r="H11" s="25"/>
    </row>
    <row r="12" spans="1:8" x14ac:dyDescent="0.2">
      <c r="E12" s="26"/>
      <c r="F12" s="25"/>
      <c r="G12" s="25"/>
      <c r="H12" s="25"/>
    </row>
    <row r="13" spans="1:8" x14ac:dyDescent="0.2">
      <c r="E13" s="26"/>
    </row>
    <row r="17" spans="5:6" x14ac:dyDescent="0.2">
      <c r="E17" s="28"/>
    </row>
    <row r="18" spans="5:6" x14ac:dyDescent="0.2">
      <c r="F18" s="25"/>
    </row>
    <row r="19" spans="5:6" x14ac:dyDescent="0.2">
      <c r="F19" s="25"/>
    </row>
    <row r="20" spans="5:6" x14ac:dyDescent="0.2">
      <c r="F20" s="25"/>
    </row>
  </sheetData>
  <mergeCells count="3">
    <mergeCell ref="A3:F3"/>
    <mergeCell ref="A5:F5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L1"/>
    </sheetView>
  </sheetViews>
  <sheetFormatPr defaultRowHeight="15" x14ac:dyDescent="0.25"/>
  <cols>
    <col min="1" max="1" width="22.7109375" customWidth="1"/>
    <col min="2" max="2" width="12.42578125" customWidth="1"/>
    <col min="5" max="5" width="1.140625" customWidth="1"/>
    <col min="6" max="7" width="22.7109375" hidden="1" customWidth="1"/>
    <col min="8" max="12" width="16.85546875" customWidth="1"/>
  </cols>
  <sheetData>
    <row r="1" spans="1:12" ht="15.75" x14ac:dyDescent="0.25">
      <c r="A1" s="100" t="str">
        <f>Naslovnica!A3</f>
        <v>REBALANS III. FINANCIJSKOG  PLANA OSNOVNE ŠKOLE ANTUNA MASLE - ORAŠAC
ZA 2025. GODINU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8" x14ac:dyDescent="0.25">
      <c r="A2" s="29"/>
      <c r="B2" s="29"/>
      <c r="C2" s="29"/>
      <c r="D2" s="29"/>
      <c r="E2" s="29"/>
      <c r="F2" s="29"/>
      <c r="G2" s="29"/>
      <c r="H2" s="29"/>
      <c r="I2" s="30"/>
      <c r="K2" s="30"/>
    </row>
    <row r="3" spans="1:12" ht="15.75" x14ac:dyDescent="0.25">
      <c r="A3" s="100" t="s">
        <v>107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18" x14ac:dyDescent="0.25">
      <c r="A4" s="31"/>
      <c r="B4" s="32"/>
      <c r="C4" s="32"/>
      <c r="D4" s="32"/>
      <c r="E4" s="33"/>
      <c r="F4" s="34"/>
      <c r="G4" s="34"/>
      <c r="H4" s="34"/>
      <c r="I4" s="34"/>
      <c r="K4" s="35"/>
    </row>
    <row r="5" spans="1:12" x14ac:dyDescent="0.25">
      <c r="A5" s="36"/>
      <c r="B5" s="37"/>
      <c r="C5" s="37"/>
      <c r="D5" s="37"/>
      <c r="E5" s="38"/>
      <c r="F5" s="39" t="s">
        <v>119</v>
      </c>
      <c r="G5" s="39" t="s">
        <v>120</v>
      </c>
      <c r="H5" s="39" t="s">
        <v>121</v>
      </c>
      <c r="I5" s="39" t="s">
        <v>122</v>
      </c>
      <c r="J5" s="39" t="s">
        <v>123</v>
      </c>
      <c r="K5" s="39" t="s">
        <v>118</v>
      </c>
      <c r="L5" s="39" t="s">
        <v>139</v>
      </c>
    </row>
    <row r="6" spans="1:12" x14ac:dyDescent="0.25">
      <c r="A6" s="113" t="s">
        <v>109</v>
      </c>
      <c r="B6" s="98"/>
      <c r="C6" s="98"/>
      <c r="D6" s="98"/>
      <c r="E6" s="114"/>
      <c r="F6" s="40">
        <f>+F7+F8</f>
        <v>2888387.7499999995</v>
      </c>
      <c r="G6" s="40">
        <f>+G7+G8</f>
        <v>3693741</v>
      </c>
      <c r="H6" s="40">
        <f>+H7+H8</f>
        <v>1279200</v>
      </c>
      <c r="I6" s="40">
        <f t="shared" ref="I6:L6" si="0">+I7+I8</f>
        <v>1291000</v>
      </c>
      <c r="J6" s="40">
        <f t="shared" ref="J6" si="1">+J7+J8</f>
        <v>1291000</v>
      </c>
      <c r="K6" s="40">
        <f>SUM(L6-I6)</f>
        <v>116969</v>
      </c>
      <c r="L6" s="40">
        <f t="shared" si="0"/>
        <v>1407969</v>
      </c>
    </row>
    <row r="7" spans="1:12" x14ac:dyDescent="0.25">
      <c r="A7" s="115" t="s">
        <v>110</v>
      </c>
      <c r="B7" s="112"/>
      <c r="C7" s="112"/>
      <c r="D7" s="112"/>
      <c r="E7" s="107"/>
      <c r="F7" s="41">
        <f>+'[1] Račun prihoda i rashoda'!F10</f>
        <v>2888282.2299999995</v>
      </c>
      <c r="G7" s="41">
        <f>+'[1] Račun prihoda i rashoda'!G10</f>
        <v>3693671</v>
      </c>
      <c r="H7" s="41">
        <f>'[2]Račun prihoda i rashoda'!B29</f>
        <v>1279200</v>
      </c>
      <c r="I7" s="41">
        <f>'[2]Račun prihoda i rashoda'!C29</f>
        <v>1291000</v>
      </c>
      <c r="J7" s="41">
        <f>'[2]Račun prihoda i rashoda'!C29</f>
        <v>1291000</v>
      </c>
      <c r="K7" s="42">
        <f>SUM(L7-J7)</f>
        <v>116969</v>
      </c>
      <c r="L7" s="41">
        <f>'Račun prihoda i rashoda'!F13</f>
        <v>1407969</v>
      </c>
    </row>
    <row r="8" spans="1:12" x14ac:dyDescent="0.25">
      <c r="A8" s="106" t="s">
        <v>111</v>
      </c>
      <c r="B8" s="107"/>
      <c r="C8" s="107"/>
      <c r="D8" s="107"/>
      <c r="E8" s="107"/>
      <c r="F8" s="41">
        <f>+'[1] Račun prihoda i rashoda'!F28</f>
        <v>105.52</v>
      </c>
      <c r="G8" s="41">
        <f>+'[1] Račun prihoda i rashoda'!G28</f>
        <v>70</v>
      </c>
      <c r="H8" s="41">
        <v>0</v>
      </c>
      <c r="I8" s="41">
        <v>0</v>
      </c>
      <c r="J8" s="41">
        <v>0</v>
      </c>
      <c r="K8" s="42">
        <f>SUM(L8-I8)</f>
        <v>0</v>
      </c>
      <c r="L8" s="41">
        <v>0</v>
      </c>
    </row>
    <row r="9" spans="1:12" x14ac:dyDescent="0.25">
      <c r="A9" s="43" t="s">
        <v>112</v>
      </c>
      <c r="B9" s="44"/>
      <c r="C9" s="44"/>
      <c r="D9" s="44"/>
      <c r="E9" s="44"/>
      <c r="F9" s="40">
        <f>+F10+F11</f>
        <v>2881942.3799999994</v>
      </c>
      <c r="G9" s="40">
        <f>+G10+G11</f>
        <v>3701628</v>
      </c>
      <c r="H9" s="40">
        <f>+H10+H11</f>
        <v>1279200</v>
      </c>
      <c r="I9" s="40">
        <f t="shared" ref="I9:L9" si="2">+I10+I11</f>
        <v>1291000</v>
      </c>
      <c r="J9" s="40">
        <f t="shared" ref="J9" si="3">+J10+J11</f>
        <v>1291000</v>
      </c>
      <c r="K9" s="40">
        <f>SUM(L9-I9)</f>
        <v>116969</v>
      </c>
      <c r="L9" s="40">
        <f t="shared" si="2"/>
        <v>1407969</v>
      </c>
    </row>
    <row r="10" spans="1:12" x14ac:dyDescent="0.25">
      <c r="A10" s="116" t="s">
        <v>113</v>
      </c>
      <c r="B10" s="112"/>
      <c r="C10" s="112"/>
      <c r="D10" s="112"/>
      <c r="E10" s="112"/>
      <c r="F10" s="41">
        <f>+'[1] Račun prihoda i rashoda'!F38</f>
        <v>2794032.9999999995</v>
      </c>
      <c r="G10" s="41">
        <f>+'[1] Račun prihoda i rashoda'!G38</f>
        <v>3635172</v>
      </c>
      <c r="H10" s="41">
        <f>+'[2]Račun prihoda i rashoda'!B30+'[2]Račun prihoda i rashoda'!B60+'[2]Račun prihoda i rashoda'!B180+'[2]Račun prihoda i rashoda'!B186+'[2]Račun prihoda i rashoda'!B191</f>
        <v>1260200</v>
      </c>
      <c r="I10" s="41">
        <f>+'[2]Račun prihoda i rashoda'!C30+'[2]Račun prihoda i rashoda'!C60+'[2]Račun prihoda i rashoda'!C180+'[2]Račun prihoda i rashoda'!C186+'[2]Račun prihoda i rashoda'!C191</f>
        <v>1272000</v>
      </c>
      <c r="J10" s="41">
        <f>+'[2]Račun prihoda i rashoda'!C30+'[2]Račun prihoda i rashoda'!C60+'[2]Račun prihoda i rashoda'!C180+'[2]Račun prihoda i rashoda'!C186+'[2]Račun prihoda i rashoda'!C191</f>
        <v>1272000</v>
      </c>
      <c r="K10" s="42">
        <f>SUM(L10-I10)</f>
        <v>107369</v>
      </c>
      <c r="L10" s="41">
        <f>'Račun prihoda i rashoda'!F14+'Račun prihoda i rashoda'!F44+'Račun prihoda i rashoda'!F164+'Račun prihoda i rashoda'!F170+'Račun prihoda i rashoda'!F175</f>
        <v>1379369</v>
      </c>
    </row>
    <row r="11" spans="1:12" x14ac:dyDescent="0.25">
      <c r="A11" s="106" t="s">
        <v>114</v>
      </c>
      <c r="B11" s="107"/>
      <c r="C11" s="107"/>
      <c r="D11" s="107"/>
      <c r="E11" s="107"/>
      <c r="F11" s="41">
        <f>+'[1] Račun prihoda i rashoda'!F80</f>
        <v>87909.38</v>
      </c>
      <c r="G11" s="41">
        <f>+'[1] Račun prihoda i rashoda'!G80</f>
        <v>66456</v>
      </c>
      <c r="H11" s="41">
        <f>+'[2]Račun prihoda i rashoda'!B194</f>
        <v>19000</v>
      </c>
      <c r="I11" s="41">
        <f>+'[2]Račun prihoda i rashoda'!C194</f>
        <v>19000</v>
      </c>
      <c r="J11" s="41">
        <f>+'[2]Račun prihoda i rashoda'!C194</f>
        <v>19000</v>
      </c>
      <c r="K11" s="42">
        <f>SUM(L11-I11)</f>
        <v>9600</v>
      </c>
      <c r="L11" s="41">
        <f>SUM('Račun prihoda i rashoda'!F178)</f>
        <v>28600</v>
      </c>
    </row>
    <row r="12" spans="1:12" x14ac:dyDescent="0.25">
      <c r="A12" s="108" t="s">
        <v>115</v>
      </c>
      <c r="B12" s="98"/>
      <c r="C12" s="98"/>
      <c r="D12" s="98"/>
      <c r="E12" s="98"/>
      <c r="F12" s="40">
        <f>+F6-F9</f>
        <v>6445.3700000001118</v>
      </c>
      <c r="G12" s="40">
        <f>+G6-G9</f>
        <v>-7887</v>
      </c>
      <c r="H12" s="45">
        <f>+H6-H9</f>
        <v>0</v>
      </c>
      <c r="I12" s="45">
        <f t="shared" ref="I12:L12" si="4">+I6-I9</f>
        <v>0</v>
      </c>
      <c r="J12" s="45">
        <f t="shared" ref="J12" si="5">+J6-J9</f>
        <v>0</v>
      </c>
      <c r="K12" s="40">
        <f>SUM(L12-I12)</f>
        <v>0</v>
      </c>
      <c r="L12" s="45">
        <f t="shared" si="4"/>
        <v>0</v>
      </c>
    </row>
    <row r="13" spans="1:12" ht="18" x14ac:dyDescent="0.25">
      <c r="A13" s="46"/>
      <c r="B13" s="47"/>
      <c r="C13" s="47"/>
      <c r="D13" s="47"/>
      <c r="E13" s="47"/>
      <c r="F13" s="48"/>
      <c r="G13" s="48"/>
      <c r="H13" s="49"/>
      <c r="I13" s="49"/>
      <c r="K13" s="49"/>
    </row>
    <row r="14" spans="1:12" ht="15.75" hidden="1" x14ac:dyDescent="0.25">
      <c r="A14" s="100" t="s">
        <v>124</v>
      </c>
      <c r="B14" s="101"/>
      <c r="C14" s="101"/>
      <c r="D14" s="101"/>
      <c r="E14" s="101"/>
      <c r="F14" s="101"/>
      <c r="G14" s="101"/>
      <c r="H14" s="101"/>
      <c r="I14" s="101"/>
      <c r="K14" s="50"/>
    </row>
    <row r="15" spans="1:12" ht="18" hidden="1" x14ac:dyDescent="0.25">
      <c r="A15" s="29"/>
      <c r="B15" s="48"/>
      <c r="C15" s="48"/>
      <c r="D15" s="48"/>
      <c r="E15" s="48"/>
      <c r="F15" s="48"/>
      <c r="G15" s="48"/>
      <c r="H15" s="49"/>
      <c r="I15" s="49"/>
      <c r="K15" s="49"/>
    </row>
    <row r="16" spans="1:12" ht="25.5" hidden="1" x14ac:dyDescent="0.25">
      <c r="A16" s="51"/>
      <c r="B16" s="52"/>
      <c r="C16" s="52"/>
      <c r="D16" s="53"/>
      <c r="E16" s="54"/>
      <c r="F16" s="39" t="s">
        <v>119</v>
      </c>
      <c r="G16" s="39" t="s">
        <v>120</v>
      </c>
      <c r="H16" s="39" t="s">
        <v>125</v>
      </c>
      <c r="I16" s="39" t="s">
        <v>108</v>
      </c>
      <c r="K16" s="55"/>
    </row>
    <row r="17" spans="1:11" ht="15.75" hidden="1" customHeight="1" x14ac:dyDescent="0.25">
      <c r="A17" s="109" t="s">
        <v>126</v>
      </c>
      <c r="B17" s="110"/>
      <c r="C17" s="110"/>
      <c r="D17" s="110"/>
      <c r="E17" s="111"/>
      <c r="F17" s="56"/>
      <c r="G17" s="56"/>
      <c r="H17" s="56"/>
      <c r="I17" s="56"/>
      <c r="K17" s="57"/>
    </row>
    <row r="18" spans="1:11" hidden="1" x14ac:dyDescent="0.25">
      <c r="A18" s="109" t="s">
        <v>127</v>
      </c>
      <c r="B18" s="112"/>
      <c r="C18" s="112"/>
      <c r="D18" s="112"/>
      <c r="E18" s="112"/>
      <c r="F18" s="56"/>
      <c r="G18" s="56"/>
      <c r="H18" s="56"/>
      <c r="I18" s="56"/>
      <c r="K18" s="57"/>
    </row>
    <row r="19" spans="1:11" hidden="1" x14ac:dyDescent="0.25">
      <c r="A19" s="97" t="s">
        <v>128</v>
      </c>
      <c r="B19" s="98"/>
      <c r="C19" s="98"/>
      <c r="D19" s="98"/>
      <c r="E19" s="98"/>
      <c r="F19" s="58">
        <v>0</v>
      </c>
      <c r="G19" s="58">
        <v>0</v>
      </c>
      <c r="H19" s="58">
        <v>0</v>
      </c>
      <c r="I19" s="58">
        <v>0</v>
      </c>
      <c r="K19" s="59"/>
    </row>
    <row r="20" spans="1:11" hidden="1" x14ac:dyDescent="0.25">
      <c r="A20" s="97" t="s">
        <v>129</v>
      </c>
      <c r="B20" s="98"/>
      <c r="C20" s="98"/>
      <c r="D20" s="98"/>
      <c r="E20" s="98"/>
      <c r="F20" s="58">
        <f>F12+F19</f>
        <v>6445.3700000001118</v>
      </c>
      <c r="G20" s="58">
        <f>G12+G19</f>
        <v>-7887</v>
      </c>
      <c r="H20" s="58">
        <f>H12+H19</f>
        <v>0</v>
      </c>
      <c r="I20" s="58">
        <f>I12+I19</f>
        <v>0</v>
      </c>
      <c r="K20" s="59"/>
    </row>
    <row r="21" spans="1:11" ht="18" hidden="1" x14ac:dyDescent="0.25">
      <c r="A21" s="60"/>
      <c r="B21" s="48"/>
      <c r="C21" s="48"/>
      <c r="D21" s="48"/>
      <c r="E21" s="48"/>
      <c r="F21" s="48"/>
      <c r="G21" s="48"/>
      <c r="H21" s="49"/>
      <c r="I21" s="49"/>
      <c r="K21" s="49"/>
    </row>
    <row r="22" spans="1:11" ht="15.75" hidden="1" x14ac:dyDescent="0.25">
      <c r="A22" s="100" t="s">
        <v>130</v>
      </c>
      <c r="B22" s="101"/>
      <c r="C22" s="101"/>
      <c r="D22" s="101"/>
      <c r="E22" s="101"/>
      <c r="F22" s="101"/>
      <c r="G22" s="101"/>
      <c r="H22" s="101"/>
      <c r="I22" s="101"/>
      <c r="K22" s="50"/>
    </row>
    <row r="23" spans="1:11" ht="18" hidden="1" x14ac:dyDescent="0.25">
      <c r="A23" s="60"/>
      <c r="B23" s="48"/>
      <c r="C23" s="48"/>
      <c r="D23" s="48"/>
      <c r="E23" s="48"/>
      <c r="F23" s="48"/>
      <c r="G23" s="48"/>
      <c r="H23" s="49"/>
      <c r="I23" s="49"/>
      <c r="K23" s="49"/>
    </row>
    <row r="24" spans="1:11" ht="25.5" hidden="1" x14ac:dyDescent="0.25">
      <c r="A24" s="51"/>
      <c r="B24" s="52"/>
      <c r="C24" s="52"/>
      <c r="D24" s="53"/>
      <c r="E24" s="54"/>
      <c r="F24" s="39" t="s">
        <v>119</v>
      </c>
      <c r="G24" s="39" t="s">
        <v>120</v>
      </c>
      <c r="H24" s="39" t="s">
        <v>125</v>
      </c>
      <c r="I24" s="39" t="s">
        <v>108</v>
      </c>
      <c r="K24" s="55"/>
    </row>
    <row r="25" spans="1:11" ht="15" hidden="1" customHeight="1" x14ac:dyDescent="0.25">
      <c r="A25" s="92" t="s">
        <v>131</v>
      </c>
      <c r="B25" s="93"/>
      <c r="C25" s="93"/>
      <c r="D25" s="93"/>
      <c r="E25" s="94"/>
      <c r="F25" s="61"/>
      <c r="G25" s="61"/>
      <c r="H25" s="61"/>
      <c r="I25" s="61"/>
      <c r="K25" s="62"/>
    </row>
    <row r="26" spans="1:11" ht="30" hidden="1" customHeight="1" x14ac:dyDescent="0.25">
      <c r="A26" s="97" t="s">
        <v>132</v>
      </c>
      <c r="B26" s="98"/>
      <c r="C26" s="98"/>
      <c r="D26" s="98"/>
      <c r="E26" s="98"/>
      <c r="F26" s="63">
        <f>+'[1] Račun prihoda i rashoda'!F33</f>
        <v>1441.53</v>
      </c>
      <c r="G26" s="63">
        <f>+'[1] Račun prihoda i rashoda'!G33</f>
        <v>7887</v>
      </c>
      <c r="H26" s="63">
        <f>+'[1] Račun prihoda i rashoda'!H33</f>
        <v>0</v>
      </c>
      <c r="I26" s="63">
        <f>+'[1] Račun prihoda i rashoda'!I33</f>
        <v>0</v>
      </c>
      <c r="K26" s="64"/>
    </row>
    <row r="27" spans="1:11" ht="50.25" hidden="1" customHeight="1" x14ac:dyDescent="0.25">
      <c r="A27" s="102" t="s">
        <v>133</v>
      </c>
      <c r="B27" s="103"/>
      <c r="C27" s="103"/>
      <c r="D27" s="103"/>
      <c r="E27" s="104"/>
      <c r="F27" s="41">
        <f>+F26+F19</f>
        <v>1441.53</v>
      </c>
      <c r="G27" s="41">
        <f>+G26+G19</f>
        <v>7887</v>
      </c>
      <c r="H27" s="41">
        <f>+H26+H19</f>
        <v>0</v>
      </c>
      <c r="I27" s="41">
        <f>+I26+I19</f>
        <v>0</v>
      </c>
      <c r="K27" s="65"/>
    </row>
    <row r="28" spans="1:11" ht="15.75" hidden="1" x14ac:dyDescent="0.25">
      <c r="A28" s="66"/>
      <c r="B28" s="67"/>
      <c r="C28" s="67"/>
      <c r="D28" s="67"/>
      <c r="E28" s="67"/>
      <c r="F28" s="68"/>
      <c r="G28" s="68"/>
      <c r="H28" s="68"/>
      <c r="I28" s="68"/>
      <c r="K28" s="68"/>
    </row>
    <row r="29" spans="1:11" ht="15.75" hidden="1" x14ac:dyDescent="0.25">
      <c r="A29" s="105" t="s">
        <v>134</v>
      </c>
      <c r="B29" s="105"/>
      <c r="C29" s="105"/>
      <c r="D29" s="105"/>
      <c r="E29" s="105"/>
      <c r="F29" s="105"/>
      <c r="G29" s="105"/>
      <c r="H29" s="105"/>
      <c r="I29" s="105"/>
      <c r="K29" s="69"/>
    </row>
    <row r="30" spans="1:11" ht="18" hidden="1" x14ac:dyDescent="0.25">
      <c r="A30" s="70"/>
      <c r="B30" s="71"/>
      <c r="C30" s="71"/>
      <c r="D30" s="71"/>
      <c r="E30" s="71"/>
      <c r="F30" s="71"/>
      <c r="G30" s="71"/>
      <c r="H30" s="72"/>
      <c r="I30" s="72"/>
      <c r="K30" s="72"/>
    </row>
    <row r="31" spans="1:11" ht="25.5" hidden="1" x14ac:dyDescent="0.25">
      <c r="A31" s="73"/>
      <c r="B31" s="74"/>
      <c r="C31" s="74"/>
      <c r="D31" s="75"/>
      <c r="E31" s="76"/>
      <c r="F31" s="39" t="s">
        <v>119</v>
      </c>
      <c r="G31" s="39" t="s">
        <v>120</v>
      </c>
      <c r="H31" s="39" t="s">
        <v>125</v>
      </c>
      <c r="I31" s="39" t="s">
        <v>108</v>
      </c>
      <c r="K31" s="55"/>
    </row>
    <row r="32" spans="1:11" hidden="1" x14ac:dyDescent="0.25">
      <c r="A32" s="92" t="s">
        <v>131</v>
      </c>
      <c r="B32" s="93"/>
      <c r="C32" s="93"/>
      <c r="D32" s="93"/>
      <c r="E32" s="94"/>
      <c r="F32" s="77"/>
      <c r="G32" s="77">
        <f>F35</f>
        <v>0</v>
      </c>
      <c r="H32" s="77">
        <f>G35</f>
        <v>0</v>
      </c>
      <c r="I32" s="77">
        <f>H35</f>
        <v>0</v>
      </c>
      <c r="K32" s="78"/>
    </row>
    <row r="33" spans="1:12" ht="28.5" hidden="1" customHeight="1" x14ac:dyDescent="0.25">
      <c r="A33" s="92" t="s">
        <v>135</v>
      </c>
      <c r="B33" s="93"/>
      <c r="C33" s="93"/>
      <c r="D33" s="93"/>
      <c r="E33" s="94"/>
      <c r="F33" s="77"/>
      <c r="G33" s="77">
        <v>0</v>
      </c>
      <c r="H33" s="77">
        <v>0</v>
      </c>
      <c r="I33" s="77">
        <v>0</v>
      </c>
      <c r="K33" s="78"/>
    </row>
    <row r="34" spans="1:12" hidden="1" x14ac:dyDescent="0.25">
      <c r="A34" s="92" t="s">
        <v>136</v>
      </c>
      <c r="B34" s="95"/>
      <c r="C34" s="95"/>
      <c r="D34" s="95"/>
      <c r="E34" s="96"/>
      <c r="F34" s="77"/>
      <c r="G34" s="77">
        <v>0</v>
      </c>
      <c r="H34" s="77">
        <v>0</v>
      </c>
      <c r="I34" s="77">
        <v>0</v>
      </c>
      <c r="K34" s="78"/>
    </row>
    <row r="35" spans="1:12" ht="15" hidden="1" customHeight="1" x14ac:dyDescent="0.25">
      <c r="A35" s="97" t="s">
        <v>132</v>
      </c>
      <c r="B35" s="98"/>
      <c r="C35" s="98"/>
      <c r="D35" s="98"/>
      <c r="E35" s="98"/>
      <c r="F35" s="79">
        <f>F32-F33+F34</f>
        <v>0</v>
      </c>
      <c r="G35" s="79">
        <f>G32-G33+G34</f>
        <v>0</v>
      </c>
      <c r="H35" s="79">
        <f>H32-H33+H34</f>
        <v>0</v>
      </c>
      <c r="I35" s="79">
        <f>I32-I33+I34</f>
        <v>0</v>
      </c>
      <c r="K35" s="80"/>
    </row>
    <row r="36" spans="1:12" hidden="1" x14ac:dyDescent="0.25">
      <c r="A36" s="91"/>
      <c r="B36" s="91"/>
      <c r="C36" s="91"/>
      <c r="D36" s="91"/>
      <c r="E36" s="91"/>
      <c r="F36" s="91"/>
      <c r="G36" s="91"/>
      <c r="H36" s="91"/>
      <c r="I36" s="91"/>
      <c r="K36" s="81"/>
    </row>
    <row r="37" spans="1:12" ht="25.5" hidden="1" customHeight="1" x14ac:dyDescent="0.25">
      <c r="A37" s="99" t="s">
        <v>137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</row>
    <row r="38" spans="1:12" ht="8.25" customHeight="1" x14ac:dyDescent="0.25"/>
    <row r="39" spans="1:12" x14ac:dyDescent="0.25">
      <c r="A39" s="91"/>
      <c r="B39" s="91"/>
      <c r="C39" s="91"/>
      <c r="D39" s="91"/>
      <c r="E39" s="91"/>
      <c r="F39" s="91"/>
      <c r="G39" s="91"/>
      <c r="H39" s="91"/>
      <c r="I39" s="91"/>
      <c r="K39" s="81"/>
    </row>
    <row r="41" spans="1:12" ht="23.25" customHeight="1" x14ac:dyDescent="0.25"/>
    <row r="42" spans="1:12" ht="27.75" customHeight="1" x14ac:dyDescent="0.25"/>
    <row r="43" spans="1:12" s="82" customFormat="1" ht="27.75" customHeight="1" x14ac:dyDescent="0.25">
      <c r="A43"/>
      <c r="B43"/>
      <c r="C43"/>
      <c r="D43"/>
      <c r="E43"/>
      <c r="F43"/>
      <c r="G43"/>
      <c r="H43"/>
      <c r="I43"/>
      <c r="K43"/>
    </row>
  </sheetData>
  <mergeCells count="25">
    <mergeCell ref="A10:E10"/>
    <mergeCell ref="A1:L1"/>
    <mergeCell ref="A3:L3"/>
    <mergeCell ref="A6:E6"/>
    <mergeCell ref="A7:E7"/>
    <mergeCell ref="A8:E8"/>
    <mergeCell ref="A29:I29"/>
    <mergeCell ref="A11:E11"/>
    <mergeCell ref="A12:E12"/>
    <mergeCell ref="A14:I14"/>
    <mergeCell ref="A17:E17"/>
    <mergeCell ref="A18:E18"/>
    <mergeCell ref="A19:E19"/>
    <mergeCell ref="A20:E20"/>
    <mergeCell ref="A22:I22"/>
    <mergeCell ref="A25:E25"/>
    <mergeCell ref="A26:E26"/>
    <mergeCell ref="A27:E27"/>
    <mergeCell ref="A39:I39"/>
    <mergeCell ref="A32:E32"/>
    <mergeCell ref="A33:E33"/>
    <mergeCell ref="A34:E34"/>
    <mergeCell ref="A35:E35"/>
    <mergeCell ref="A36:I36"/>
    <mergeCell ref="A37:L37"/>
  </mergeCells>
  <pageMargins left="0.27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showGridLines="0" workbookViewId="0"/>
  </sheetViews>
  <sheetFormatPr defaultRowHeight="15" x14ac:dyDescent="0.25"/>
  <cols>
    <col min="1" max="1" width="66.85546875" style="1" customWidth="1"/>
    <col min="2" max="6" width="15" style="1" customWidth="1"/>
    <col min="8" max="16384" width="9.140625" style="1"/>
  </cols>
  <sheetData>
    <row r="1" spans="1:6" ht="15.75" thickBot="1" x14ac:dyDescent="0.3">
      <c r="A1" s="1" t="s">
        <v>106</v>
      </c>
    </row>
    <row r="2" spans="1:6" ht="26.25" customHeight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118</v>
      </c>
      <c r="F2" s="2" t="s">
        <v>5</v>
      </c>
    </row>
    <row r="3" spans="1:6" x14ac:dyDescent="0.25">
      <c r="A3" s="5" t="s">
        <v>105</v>
      </c>
      <c r="B3" s="5"/>
      <c r="C3" s="5"/>
      <c r="D3" s="5"/>
      <c r="E3" s="5"/>
      <c r="F3" s="5"/>
    </row>
    <row r="4" spans="1:6" x14ac:dyDescent="0.25">
      <c r="A4" s="5" t="s">
        <v>104</v>
      </c>
      <c r="B4" s="6">
        <v>1122510</v>
      </c>
      <c r="C4" s="6">
        <v>1122510</v>
      </c>
      <c r="D4" s="6">
        <v>1122510</v>
      </c>
      <c r="E4" s="6">
        <f>SUM(E5:E6)</f>
        <v>47456</v>
      </c>
      <c r="F4" s="6">
        <f>SUM(F5:F6)</f>
        <v>1169966</v>
      </c>
    </row>
    <row r="5" spans="1:6" ht="26.25" x14ac:dyDescent="0.25">
      <c r="A5" s="19" t="s">
        <v>103</v>
      </c>
      <c r="B5" s="6">
        <v>1111510</v>
      </c>
      <c r="C5" s="6">
        <v>1111510</v>
      </c>
      <c r="D5" s="6">
        <v>1111510</v>
      </c>
      <c r="E5" s="6">
        <f t="shared" ref="E5:E12" si="0">F5-D5</f>
        <v>44156</v>
      </c>
      <c r="F5" s="6">
        <f>1138356+17310</f>
        <v>1155666</v>
      </c>
    </row>
    <row r="6" spans="1:6" ht="26.25" x14ac:dyDescent="0.25">
      <c r="A6" s="19" t="s">
        <v>102</v>
      </c>
      <c r="B6" s="6">
        <v>11000</v>
      </c>
      <c r="C6" s="6">
        <v>11000</v>
      </c>
      <c r="D6" s="6">
        <v>11000</v>
      </c>
      <c r="E6" s="6">
        <f t="shared" si="0"/>
        <v>3300</v>
      </c>
      <c r="F6" s="6">
        <v>14300</v>
      </c>
    </row>
    <row r="7" spans="1:6" ht="26.25" x14ac:dyDescent="0.25">
      <c r="A7" s="5" t="s">
        <v>101</v>
      </c>
      <c r="B7" s="6">
        <v>15280</v>
      </c>
      <c r="C7" s="6">
        <v>15280</v>
      </c>
      <c r="D7" s="6">
        <v>15280</v>
      </c>
      <c r="E7" s="6">
        <f t="shared" si="0"/>
        <v>6720</v>
      </c>
      <c r="F7" s="6">
        <v>22000</v>
      </c>
    </row>
    <row r="8" spans="1:6" x14ac:dyDescent="0.25">
      <c r="A8" s="19" t="s">
        <v>100</v>
      </c>
      <c r="B8" s="6">
        <v>15280</v>
      </c>
      <c r="C8" s="6">
        <v>15280</v>
      </c>
      <c r="D8" s="6">
        <v>15280</v>
      </c>
      <c r="E8" s="6">
        <f t="shared" si="0"/>
        <v>6720</v>
      </c>
      <c r="F8" s="6">
        <v>22000</v>
      </c>
    </row>
    <row r="9" spans="1:6" x14ac:dyDescent="0.25">
      <c r="A9" s="5">
        <v>67</v>
      </c>
      <c r="B9" s="6">
        <f>SUM(B10)</f>
        <v>141310</v>
      </c>
      <c r="C9" s="6">
        <f t="shared" ref="C9:F9" si="1">SUM(C10)</f>
        <v>153110</v>
      </c>
      <c r="D9" s="6">
        <f t="shared" si="1"/>
        <v>153110</v>
      </c>
      <c r="E9" s="6">
        <f t="shared" si="1"/>
        <v>62793</v>
      </c>
      <c r="F9" s="6">
        <f t="shared" si="1"/>
        <v>215903</v>
      </c>
    </row>
    <row r="10" spans="1:6" x14ac:dyDescent="0.25">
      <c r="A10" s="19" t="s">
        <v>138</v>
      </c>
      <c r="B10" s="6">
        <f>'Račun financiranja'!B6+'Račun financiranja'!B7+'Račun financiranja'!B8+'Račun financiranja'!B9</f>
        <v>141310</v>
      </c>
      <c r="C10" s="6">
        <f>'Račun financiranja'!C6+'Račun financiranja'!C7+'Račun financiranja'!C8+'Račun financiranja'!C9</f>
        <v>153110</v>
      </c>
      <c r="D10" s="6">
        <f>'Račun financiranja'!D6+'Račun financiranja'!D7+'Račun financiranja'!D8+'Račun financiranja'!D9</f>
        <v>153110</v>
      </c>
      <c r="E10" s="6">
        <f>'Račun financiranja'!E6+'Račun financiranja'!E7+'Račun financiranja'!E8+'Račun financiranja'!E9</f>
        <v>62793</v>
      </c>
      <c r="F10" s="6">
        <f>'Račun financiranja'!F6+'Račun financiranja'!F7+'Račun financiranja'!F8+'Račun financiranja'!F9</f>
        <v>215903</v>
      </c>
    </row>
    <row r="11" spans="1:6" x14ac:dyDescent="0.25">
      <c r="A11" s="5" t="s">
        <v>99</v>
      </c>
      <c r="B11" s="11">
        <v>100</v>
      </c>
      <c r="C11" s="11">
        <v>100</v>
      </c>
      <c r="D11" s="11">
        <v>100</v>
      </c>
      <c r="E11" s="6">
        <f t="shared" si="0"/>
        <v>0</v>
      </c>
      <c r="F11" s="11">
        <v>100</v>
      </c>
    </row>
    <row r="12" spans="1:6" x14ac:dyDescent="0.25">
      <c r="A12" s="19" t="s">
        <v>98</v>
      </c>
      <c r="B12" s="11">
        <v>100</v>
      </c>
      <c r="C12" s="11">
        <v>100</v>
      </c>
      <c r="D12" s="11">
        <v>100</v>
      </c>
      <c r="E12" s="6">
        <f t="shared" si="0"/>
        <v>0</v>
      </c>
      <c r="F12" s="11">
        <v>100</v>
      </c>
    </row>
    <row r="13" spans="1:6" x14ac:dyDescent="0.25">
      <c r="A13" s="18" t="s">
        <v>97</v>
      </c>
      <c r="B13" s="17">
        <f>SUM(B4+B7+B9+B11)</f>
        <v>1279200</v>
      </c>
      <c r="C13" s="17">
        <f>SUM(C4+C7+C9+C11)</f>
        <v>1291000</v>
      </c>
      <c r="D13" s="17">
        <f>SUM(D4+D7+D9+D11)</f>
        <v>1291000</v>
      </c>
      <c r="E13" s="17">
        <f>SUM(E4+E7+E9+E11)</f>
        <v>116969</v>
      </c>
      <c r="F13" s="17">
        <f>SUM(F4+F7+F9+F11)</f>
        <v>1407969</v>
      </c>
    </row>
    <row r="14" spans="1:6" x14ac:dyDescent="0.25">
      <c r="A14" s="5" t="s">
        <v>55</v>
      </c>
      <c r="B14" s="6">
        <v>1085750</v>
      </c>
      <c r="C14" s="6">
        <v>1085750</v>
      </c>
      <c r="D14" s="6">
        <v>1085750</v>
      </c>
      <c r="E14" s="6">
        <f>F14-D14</f>
        <v>66676</v>
      </c>
      <c r="F14" s="6">
        <v>1152426</v>
      </c>
    </row>
    <row r="15" spans="1:6" x14ac:dyDescent="0.25">
      <c r="A15" s="19" t="s">
        <v>56</v>
      </c>
      <c r="B15" s="6">
        <v>903600</v>
      </c>
      <c r="C15" s="6">
        <v>903600</v>
      </c>
      <c r="D15" s="6">
        <v>903600</v>
      </c>
      <c r="E15" s="6">
        <f t="shared" ref="E15:E78" si="2">F15-D15</f>
        <v>35900</v>
      </c>
      <c r="F15" s="6">
        <v>939500</v>
      </c>
    </row>
    <row r="16" spans="1:6" x14ac:dyDescent="0.25">
      <c r="A16" s="16" t="s">
        <v>95</v>
      </c>
      <c r="B16" s="6">
        <v>47300</v>
      </c>
      <c r="C16" s="6">
        <v>47300</v>
      </c>
      <c r="D16" s="6">
        <v>47300</v>
      </c>
      <c r="E16" s="6">
        <f t="shared" si="2"/>
        <v>27900</v>
      </c>
      <c r="F16" s="6">
        <v>75200</v>
      </c>
    </row>
    <row r="17" spans="1:6" x14ac:dyDescent="0.25">
      <c r="A17" s="16" t="s">
        <v>92</v>
      </c>
      <c r="B17" s="6">
        <v>8300</v>
      </c>
      <c r="C17" s="6">
        <v>8300</v>
      </c>
      <c r="D17" s="6">
        <v>8300</v>
      </c>
      <c r="E17" s="6">
        <f t="shared" si="2"/>
        <v>0</v>
      </c>
      <c r="F17" s="6">
        <v>8300</v>
      </c>
    </row>
    <row r="18" spans="1:6" ht="26.25" x14ac:dyDescent="0.25">
      <c r="A18" s="16" t="s">
        <v>91</v>
      </c>
      <c r="B18" s="6">
        <v>840000</v>
      </c>
      <c r="C18" s="6">
        <v>840000</v>
      </c>
      <c r="D18" s="6">
        <v>840000</v>
      </c>
      <c r="E18" s="6">
        <f t="shared" si="2"/>
        <v>8000</v>
      </c>
      <c r="F18" s="6">
        <v>848000</v>
      </c>
    </row>
    <row r="19" spans="1:6" x14ac:dyDescent="0.25">
      <c r="A19" s="16" t="s">
        <v>90</v>
      </c>
      <c r="B19" s="6">
        <v>8000</v>
      </c>
      <c r="C19" s="6">
        <v>8000</v>
      </c>
      <c r="D19" s="6">
        <v>8000</v>
      </c>
      <c r="E19" s="6">
        <f t="shared" si="2"/>
        <v>0</v>
      </c>
      <c r="F19" s="6">
        <v>8000</v>
      </c>
    </row>
    <row r="20" spans="1:6" x14ac:dyDescent="0.25">
      <c r="A20" s="19" t="s">
        <v>66</v>
      </c>
      <c r="B20" s="5"/>
      <c r="C20" s="5"/>
      <c r="D20" s="5"/>
      <c r="E20" s="6">
        <f t="shared" si="2"/>
        <v>14811</v>
      </c>
      <c r="F20" s="6">
        <v>14811</v>
      </c>
    </row>
    <row r="21" spans="1:6" x14ac:dyDescent="0.25">
      <c r="A21" s="16" t="s">
        <v>90</v>
      </c>
      <c r="B21" s="5"/>
      <c r="C21" s="5"/>
      <c r="D21" s="5"/>
      <c r="E21" s="6">
        <f t="shared" si="2"/>
        <v>451</v>
      </c>
      <c r="F21" s="11">
        <v>451</v>
      </c>
    </row>
    <row r="22" spans="1:6" x14ac:dyDescent="0.25">
      <c r="A22" s="16" t="s">
        <v>89</v>
      </c>
      <c r="B22" s="5"/>
      <c r="C22" s="5"/>
      <c r="D22" s="5"/>
      <c r="E22" s="6">
        <f t="shared" si="2"/>
        <v>14360</v>
      </c>
      <c r="F22" s="6">
        <v>14360</v>
      </c>
    </row>
    <row r="23" spans="1:6" x14ac:dyDescent="0.25">
      <c r="A23" s="19" t="s">
        <v>57</v>
      </c>
      <c r="B23" s="6">
        <v>14800</v>
      </c>
      <c r="C23" s="6">
        <v>14800</v>
      </c>
      <c r="D23" s="6">
        <v>14800</v>
      </c>
      <c r="E23" s="6">
        <f t="shared" si="2"/>
        <v>3900</v>
      </c>
      <c r="F23" s="6">
        <v>18700</v>
      </c>
    </row>
    <row r="24" spans="1:6" x14ac:dyDescent="0.25">
      <c r="A24" s="16" t="s">
        <v>95</v>
      </c>
      <c r="B24" s="6">
        <v>1200</v>
      </c>
      <c r="C24" s="6">
        <v>1200</v>
      </c>
      <c r="D24" s="6">
        <v>1200</v>
      </c>
      <c r="E24" s="6">
        <f t="shared" si="2"/>
        <v>800</v>
      </c>
      <c r="F24" s="6">
        <v>2000</v>
      </c>
    </row>
    <row r="25" spans="1:6" ht="26.25" x14ac:dyDescent="0.25">
      <c r="A25" s="16" t="s">
        <v>91</v>
      </c>
      <c r="B25" s="6">
        <v>13600</v>
      </c>
      <c r="C25" s="6">
        <v>13600</v>
      </c>
      <c r="D25" s="6">
        <v>13600</v>
      </c>
      <c r="E25" s="6">
        <f t="shared" si="2"/>
        <v>3000</v>
      </c>
      <c r="F25" s="6">
        <v>16600</v>
      </c>
    </row>
    <row r="26" spans="1:6" x14ac:dyDescent="0.25">
      <c r="A26" s="16" t="s">
        <v>90</v>
      </c>
      <c r="B26" s="5"/>
      <c r="C26" s="5"/>
      <c r="D26" s="5"/>
      <c r="E26" s="6">
        <f t="shared" si="2"/>
        <v>100</v>
      </c>
      <c r="F26" s="11">
        <v>100</v>
      </c>
    </row>
    <row r="27" spans="1:6" x14ac:dyDescent="0.25">
      <c r="A27" s="19" t="s">
        <v>58</v>
      </c>
      <c r="B27" s="6">
        <v>3200</v>
      </c>
      <c r="C27" s="6">
        <v>3200</v>
      </c>
      <c r="D27" s="6">
        <v>3200</v>
      </c>
      <c r="E27" s="6">
        <f t="shared" si="2"/>
        <v>1000</v>
      </c>
      <c r="F27" s="6">
        <v>4200</v>
      </c>
    </row>
    <row r="28" spans="1:6" x14ac:dyDescent="0.25">
      <c r="A28" s="16" t="s">
        <v>95</v>
      </c>
      <c r="B28" s="11">
        <v>400</v>
      </c>
      <c r="C28" s="11">
        <v>400</v>
      </c>
      <c r="D28" s="11">
        <v>400</v>
      </c>
      <c r="E28" s="6">
        <f t="shared" si="2"/>
        <v>300</v>
      </c>
      <c r="F28" s="11">
        <v>700</v>
      </c>
    </row>
    <row r="29" spans="1:6" ht="26.25" x14ac:dyDescent="0.25">
      <c r="A29" s="16" t="s">
        <v>91</v>
      </c>
      <c r="B29" s="6">
        <v>2800</v>
      </c>
      <c r="C29" s="6">
        <v>2800</v>
      </c>
      <c r="D29" s="6">
        <v>2800</v>
      </c>
      <c r="E29" s="6">
        <f t="shared" si="2"/>
        <v>700</v>
      </c>
      <c r="F29" s="6">
        <v>3500</v>
      </c>
    </row>
    <row r="30" spans="1:6" x14ac:dyDescent="0.25">
      <c r="A30" s="19" t="s">
        <v>59</v>
      </c>
      <c r="B30" s="6">
        <v>3000</v>
      </c>
      <c r="C30" s="6">
        <v>3000</v>
      </c>
      <c r="D30" s="6">
        <v>3000</v>
      </c>
      <c r="E30" s="6">
        <f t="shared" si="2"/>
        <v>0</v>
      </c>
      <c r="F30" s="6">
        <v>3000</v>
      </c>
    </row>
    <row r="31" spans="1:6" ht="26.25" x14ac:dyDescent="0.25">
      <c r="A31" s="16" t="s">
        <v>91</v>
      </c>
      <c r="B31" s="6">
        <v>3000</v>
      </c>
      <c r="C31" s="6">
        <v>3000</v>
      </c>
      <c r="D31" s="6">
        <v>3000</v>
      </c>
      <c r="E31" s="6">
        <f t="shared" si="2"/>
        <v>0</v>
      </c>
      <c r="F31" s="6">
        <v>3000</v>
      </c>
    </row>
    <row r="32" spans="1:6" x14ac:dyDescent="0.25">
      <c r="A32" s="19" t="s">
        <v>60</v>
      </c>
      <c r="B32" s="6">
        <v>11400</v>
      </c>
      <c r="C32" s="6">
        <v>11400</v>
      </c>
      <c r="D32" s="6">
        <v>11400</v>
      </c>
      <c r="E32" s="6">
        <f t="shared" si="2"/>
        <v>2100</v>
      </c>
      <c r="F32" s="6">
        <v>13500</v>
      </c>
    </row>
    <row r="33" spans="1:6" x14ac:dyDescent="0.25">
      <c r="A33" s="16" t="s">
        <v>95</v>
      </c>
      <c r="B33" s="11">
        <v>900</v>
      </c>
      <c r="C33" s="11">
        <v>900</v>
      </c>
      <c r="D33" s="11">
        <v>900</v>
      </c>
      <c r="E33" s="6">
        <f t="shared" si="2"/>
        <v>1500</v>
      </c>
      <c r="F33" s="6">
        <v>2400</v>
      </c>
    </row>
    <row r="34" spans="1:6" ht="26.25" x14ac:dyDescent="0.25">
      <c r="A34" s="16" t="s">
        <v>91</v>
      </c>
      <c r="B34" s="6">
        <v>10500</v>
      </c>
      <c r="C34" s="6">
        <v>10500</v>
      </c>
      <c r="D34" s="6">
        <v>10500</v>
      </c>
      <c r="E34" s="6">
        <f t="shared" si="2"/>
        <v>0</v>
      </c>
      <c r="F34" s="6">
        <v>10500</v>
      </c>
    </row>
    <row r="35" spans="1:6" x14ac:dyDescent="0.25">
      <c r="A35" s="16" t="s">
        <v>90</v>
      </c>
      <c r="B35" s="5"/>
      <c r="C35" s="5"/>
      <c r="D35" s="5"/>
      <c r="E35" s="6">
        <f t="shared" si="2"/>
        <v>600</v>
      </c>
      <c r="F35" s="11">
        <v>600</v>
      </c>
    </row>
    <row r="36" spans="1:6" x14ac:dyDescent="0.25">
      <c r="A36" s="19" t="s">
        <v>61</v>
      </c>
      <c r="B36" s="11">
        <v>660</v>
      </c>
      <c r="C36" s="11">
        <v>660</v>
      </c>
      <c r="D36" s="11">
        <v>660</v>
      </c>
      <c r="E36" s="6">
        <f t="shared" si="2"/>
        <v>540</v>
      </c>
      <c r="F36" s="6">
        <v>1200</v>
      </c>
    </row>
    <row r="37" spans="1:6" ht="26.25" x14ac:dyDescent="0.25">
      <c r="A37" s="16" t="s">
        <v>91</v>
      </c>
      <c r="B37" s="11">
        <v>660</v>
      </c>
      <c r="C37" s="11">
        <v>660</v>
      </c>
      <c r="D37" s="11">
        <v>660</v>
      </c>
      <c r="E37" s="6">
        <f t="shared" si="2"/>
        <v>540</v>
      </c>
      <c r="F37" s="6">
        <v>1200</v>
      </c>
    </row>
    <row r="38" spans="1:6" x14ac:dyDescent="0.25">
      <c r="A38" s="19" t="s">
        <v>62</v>
      </c>
      <c r="B38" s="6">
        <v>149090</v>
      </c>
      <c r="C38" s="6">
        <v>149090</v>
      </c>
      <c r="D38" s="6">
        <v>149090</v>
      </c>
      <c r="E38" s="6">
        <f t="shared" si="2"/>
        <v>8425</v>
      </c>
      <c r="F38" s="6">
        <v>157515</v>
      </c>
    </row>
    <row r="39" spans="1:6" x14ac:dyDescent="0.25">
      <c r="A39" s="16" t="s">
        <v>95</v>
      </c>
      <c r="B39" s="6">
        <v>7800</v>
      </c>
      <c r="C39" s="6">
        <v>7800</v>
      </c>
      <c r="D39" s="6">
        <v>7800</v>
      </c>
      <c r="E39" s="6">
        <f t="shared" si="2"/>
        <v>4580</v>
      </c>
      <c r="F39" s="6">
        <v>12380</v>
      </c>
    </row>
    <row r="40" spans="1:6" x14ac:dyDescent="0.25">
      <c r="A40" s="16" t="s">
        <v>92</v>
      </c>
      <c r="B40" s="6">
        <v>1370</v>
      </c>
      <c r="C40" s="6">
        <v>1370</v>
      </c>
      <c r="D40" s="6">
        <v>1370</v>
      </c>
      <c r="E40" s="6">
        <f t="shared" si="2"/>
        <v>0</v>
      </c>
      <c r="F40" s="6">
        <v>1370</v>
      </c>
    </row>
    <row r="41" spans="1:6" ht="26.25" x14ac:dyDescent="0.25">
      <c r="A41" s="16" t="s">
        <v>91</v>
      </c>
      <c r="B41" s="6">
        <v>138600</v>
      </c>
      <c r="C41" s="6">
        <v>138600</v>
      </c>
      <c r="D41" s="6">
        <v>138600</v>
      </c>
      <c r="E41" s="6">
        <f t="shared" si="2"/>
        <v>1400</v>
      </c>
      <c r="F41" s="6">
        <v>140000</v>
      </c>
    </row>
    <row r="42" spans="1:6" x14ac:dyDescent="0.25">
      <c r="A42" s="16" t="s">
        <v>90</v>
      </c>
      <c r="B42" s="6">
        <v>1320</v>
      </c>
      <c r="C42" s="6">
        <v>1320</v>
      </c>
      <c r="D42" s="6">
        <v>1320</v>
      </c>
      <c r="E42" s="6">
        <f t="shared" si="2"/>
        <v>75</v>
      </c>
      <c r="F42" s="6">
        <v>1395</v>
      </c>
    </row>
    <row r="43" spans="1:6" x14ac:dyDescent="0.25">
      <c r="A43" s="16" t="s">
        <v>89</v>
      </c>
      <c r="B43" s="5"/>
      <c r="C43" s="5"/>
      <c r="D43" s="5"/>
      <c r="E43" s="6">
        <f t="shared" si="2"/>
        <v>2370</v>
      </c>
      <c r="F43" s="6">
        <v>2370</v>
      </c>
    </row>
    <row r="44" spans="1:6" x14ac:dyDescent="0.25">
      <c r="A44" s="5" t="s">
        <v>10</v>
      </c>
      <c r="B44" s="6">
        <v>171250</v>
      </c>
      <c r="C44" s="6">
        <v>183050</v>
      </c>
      <c r="D44" s="6">
        <v>183050</v>
      </c>
      <c r="E44" s="6">
        <f t="shared" si="2"/>
        <v>25647</v>
      </c>
      <c r="F44" s="6">
        <v>208697</v>
      </c>
    </row>
    <row r="45" spans="1:6" x14ac:dyDescent="0.25">
      <c r="A45" s="19" t="s">
        <v>11</v>
      </c>
      <c r="B45" s="6">
        <v>1920</v>
      </c>
      <c r="C45" s="6">
        <v>1920</v>
      </c>
      <c r="D45" s="6">
        <v>1920</v>
      </c>
      <c r="E45" s="6">
        <f t="shared" si="2"/>
        <v>0</v>
      </c>
      <c r="F45" s="6">
        <v>1920</v>
      </c>
    </row>
    <row r="46" spans="1:6" x14ac:dyDescent="0.25">
      <c r="A46" s="16" t="s">
        <v>95</v>
      </c>
      <c r="B46" s="11">
        <v>120</v>
      </c>
      <c r="C46" s="11">
        <v>120</v>
      </c>
      <c r="D46" s="11">
        <v>120</v>
      </c>
      <c r="E46" s="6">
        <f t="shared" si="2"/>
        <v>0</v>
      </c>
      <c r="F46" s="11">
        <v>120</v>
      </c>
    </row>
    <row r="47" spans="1:6" x14ac:dyDescent="0.25">
      <c r="A47" s="16" t="s">
        <v>94</v>
      </c>
      <c r="B47" s="6">
        <v>1800</v>
      </c>
      <c r="C47" s="6">
        <v>1800</v>
      </c>
      <c r="D47" s="6">
        <v>1800</v>
      </c>
      <c r="E47" s="6">
        <f t="shared" si="2"/>
        <v>0</v>
      </c>
      <c r="F47" s="6">
        <v>1800</v>
      </c>
    </row>
    <row r="48" spans="1:6" x14ac:dyDescent="0.25">
      <c r="A48" s="19" t="s">
        <v>12</v>
      </c>
      <c r="B48" s="5"/>
      <c r="C48" s="5"/>
      <c r="D48" s="5"/>
      <c r="E48" s="6">
        <f t="shared" si="2"/>
        <v>320</v>
      </c>
      <c r="F48" s="11">
        <v>320</v>
      </c>
    </row>
    <row r="49" spans="1:6" x14ac:dyDescent="0.25">
      <c r="A49" s="16" t="s">
        <v>95</v>
      </c>
      <c r="B49" s="5"/>
      <c r="C49" s="5"/>
      <c r="D49" s="5"/>
      <c r="E49" s="6">
        <f t="shared" si="2"/>
        <v>320</v>
      </c>
      <c r="F49" s="11">
        <v>320</v>
      </c>
    </row>
    <row r="50" spans="1:6" x14ac:dyDescent="0.25">
      <c r="A50" s="19" t="s">
        <v>13</v>
      </c>
      <c r="B50" s="11">
        <v>300</v>
      </c>
      <c r="C50" s="11">
        <v>300</v>
      </c>
      <c r="D50" s="11">
        <v>300</v>
      </c>
      <c r="E50" s="6">
        <f t="shared" si="2"/>
        <v>200</v>
      </c>
      <c r="F50" s="11">
        <v>500</v>
      </c>
    </row>
    <row r="51" spans="1:6" x14ac:dyDescent="0.25">
      <c r="A51" s="16" t="s">
        <v>94</v>
      </c>
      <c r="B51" s="11">
        <v>300</v>
      </c>
      <c r="C51" s="11">
        <v>300</v>
      </c>
      <c r="D51" s="11">
        <v>300</v>
      </c>
      <c r="E51" s="6">
        <f t="shared" si="2"/>
        <v>200</v>
      </c>
      <c r="F51" s="11">
        <v>500</v>
      </c>
    </row>
    <row r="52" spans="1:6" x14ac:dyDescent="0.25">
      <c r="A52" s="19" t="s">
        <v>14</v>
      </c>
      <c r="B52" s="11">
        <v>40</v>
      </c>
      <c r="C52" s="11">
        <v>40</v>
      </c>
      <c r="D52" s="11">
        <v>40</v>
      </c>
      <c r="E52" s="6">
        <f t="shared" si="2"/>
        <v>0</v>
      </c>
      <c r="F52" s="11">
        <v>40</v>
      </c>
    </row>
    <row r="53" spans="1:6" x14ac:dyDescent="0.25">
      <c r="A53" s="16" t="s">
        <v>94</v>
      </c>
      <c r="B53" s="11">
        <v>40</v>
      </c>
      <c r="C53" s="11">
        <v>40</v>
      </c>
      <c r="D53" s="11">
        <v>40</v>
      </c>
      <c r="E53" s="6">
        <f t="shared" si="2"/>
        <v>0</v>
      </c>
      <c r="F53" s="11">
        <v>40</v>
      </c>
    </row>
    <row r="54" spans="1:6" x14ac:dyDescent="0.25">
      <c r="A54" s="19" t="s">
        <v>63</v>
      </c>
      <c r="B54" s="6">
        <v>42150</v>
      </c>
      <c r="C54" s="6">
        <v>42150</v>
      </c>
      <c r="D54" s="6">
        <v>42150</v>
      </c>
      <c r="E54" s="6">
        <f t="shared" si="2"/>
        <v>10405</v>
      </c>
      <c r="F54" s="6">
        <v>52555</v>
      </c>
    </row>
    <row r="55" spans="1:6" x14ac:dyDescent="0.25">
      <c r="A55" s="16" t="s">
        <v>95</v>
      </c>
      <c r="B55" s="6">
        <v>1350</v>
      </c>
      <c r="C55" s="6">
        <v>1350</v>
      </c>
      <c r="D55" s="6">
        <v>1350</v>
      </c>
      <c r="E55" s="6">
        <f t="shared" si="2"/>
        <v>1400</v>
      </c>
      <c r="F55" s="6">
        <v>2750</v>
      </c>
    </row>
    <row r="56" spans="1:6" ht="26.25" x14ac:dyDescent="0.25">
      <c r="A56" s="16" t="s">
        <v>91</v>
      </c>
      <c r="B56" s="6">
        <v>40000</v>
      </c>
      <c r="C56" s="6">
        <v>40000</v>
      </c>
      <c r="D56" s="6">
        <v>40000</v>
      </c>
      <c r="E56" s="6">
        <f t="shared" si="2"/>
        <v>9100</v>
      </c>
      <c r="F56" s="6">
        <v>49100</v>
      </c>
    </row>
    <row r="57" spans="1:6" x14ac:dyDescent="0.25">
      <c r="A57" s="16" t="s">
        <v>90</v>
      </c>
      <c r="B57" s="11">
        <v>800</v>
      </c>
      <c r="C57" s="11">
        <v>800</v>
      </c>
      <c r="D57" s="11">
        <v>800</v>
      </c>
      <c r="E57" s="6">
        <f t="shared" si="2"/>
        <v>-415</v>
      </c>
      <c r="F57" s="11">
        <v>385</v>
      </c>
    </row>
    <row r="58" spans="1:6" x14ac:dyDescent="0.25">
      <c r="A58" s="16" t="s">
        <v>89</v>
      </c>
      <c r="B58" s="5"/>
      <c r="C58" s="5"/>
      <c r="D58" s="5"/>
      <c r="E58" s="6">
        <f t="shared" si="2"/>
        <v>320</v>
      </c>
      <c r="F58" s="11">
        <v>320</v>
      </c>
    </row>
    <row r="59" spans="1:6" x14ac:dyDescent="0.25">
      <c r="A59" s="19" t="s">
        <v>15</v>
      </c>
      <c r="B59" s="11">
        <v>200</v>
      </c>
      <c r="C59" s="11">
        <v>200</v>
      </c>
      <c r="D59" s="11">
        <v>200</v>
      </c>
      <c r="E59" s="6">
        <f t="shared" si="2"/>
        <v>0</v>
      </c>
      <c r="F59" s="11">
        <v>200</v>
      </c>
    </row>
    <row r="60" spans="1:6" x14ac:dyDescent="0.25">
      <c r="A60" s="16" t="s">
        <v>94</v>
      </c>
      <c r="B60" s="11">
        <v>200</v>
      </c>
      <c r="C60" s="11">
        <v>200</v>
      </c>
      <c r="D60" s="11">
        <v>200</v>
      </c>
      <c r="E60" s="6">
        <f t="shared" si="2"/>
        <v>0</v>
      </c>
      <c r="F60" s="11">
        <v>200</v>
      </c>
    </row>
    <row r="61" spans="1:6" x14ac:dyDescent="0.25">
      <c r="A61" s="19" t="s">
        <v>16</v>
      </c>
      <c r="B61" s="11">
        <v>200</v>
      </c>
      <c r="C61" s="11">
        <v>200</v>
      </c>
      <c r="D61" s="11">
        <v>200</v>
      </c>
      <c r="E61" s="6">
        <f t="shared" si="2"/>
        <v>0</v>
      </c>
      <c r="F61" s="11">
        <v>200</v>
      </c>
    </row>
    <row r="62" spans="1:6" x14ac:dyDescent="0.25">
      <c r="A62" s="16" t="s">
        <v>94</v>
      </c>
      <c r="B62" s="11">
        <v>200</v>
      </c>
      <c r="C62" s="11">
        <v>200</v>
      </c>
      <c r="D62" s="11">
        <v>200</v>
      </c>
      <c r="E62" s="6">
        <f t="shared" si="2"/>
        <v>0</v>
      </c>
      <c r="F62" s="11">
        <v>200</v>
      </c>
    </row>
    <row r="63" spans="1:6" x14ac:dyDescent="0.25">
      <c r="A63" s="19" t="s">
        <v>17</v>
      </c>
      <c r="B63" s="11">
        <v>800</v>
      </c>
      <c r="C63" s="11">
        <v>800</v>
      </c>
      <c r="D63" s="11">
        <v>800</v>
      </c>
      <c r="E63" s="6">
        <f t="shared" si="2"/>
        <v>905</v>
      </c>
      <c r="F63" s="6">
        <v>1705</v>
      </c>
    </row>
    <row r="64" spans="1:6" x14ac:dyDescent="0.25">
      <c r="A64" s="16" t="s">
        <v>95</v>
      </c>
      <c r="B64" s="5"/>
      <c r="C64" s="5"/>
      <c r="D64" s="5"/>
      <c r="E64" s="6">
        <f t="shared" si="2"/>
        <v>555</v>
      </c>
      <c r="F64" s="11">
        <v>555</v>
      </c>
    </row>
    <row r="65" spans="1:6" x14ac:dyDescent="0.25">
      <c r="A65" s="16" t="s">
        <v>94</v>
      </c>
      <c r="B65" s="11">
        <v>800</v>
      </c>
      <c r="C65" s="11">
        <v>800</v>
      </c>
      <c r="D65" s="11">
        <v>800</v>
      </c>
      <c r="E65" s="6">
        <f t="shared" si="2"/>
        <v>350</v>
      </c>
      <c r="F65" s="6">
        <v>1150</v>
      </c>
    </row>
    <row r="66" spans="1:6" x14ac:dyDescent="0.25">
      <c r="A66" s="19" t="s">
        <v>18</v>
      </c>
      <c r="B66" s="6">
        <v>3600</v>
      </c>
      <c r="C66" s="6">
        <v>3600</v>
      </c>
      <c r="D66" s="6">
        <v>3600</v>
      </c>
      <c r="E66" s="6">
        <f t="shared" si="2"/>
        <v>720</v>
      </c>
      <c r="F66" s="6">
        <v>4320</v>
      </c>
    </row>
    <row r="67" spans="1:6" x14ac:dyDescent="0.25">
      <c r="A67" s="16" t="s">
        <v>94</v>
      </c>
      <c r="B67" s="6">
        <v>3000</v>
      </c>
      <c r="C67" s="6">
        <v>3000</v>
      </c>
      <c r="D67" s="6">
        <v>3000</v>
      </c>
      <c r="E67" s="6">
        <f t="shared" si="2"/>
        <v>20</v>
      </c>
      <c r="F67" s="6">
        <v>3020</v>
      </c>
    </row>
    <row r="68" spans="1:6" x14ac:dyDescent="0.25">
      <c r="A68" s="16" t="s">
        <v>90</v>
      </c>
      <c r="B68" s="11">
        <v>600</v>
      </c>
      <c r="C68" s="11">
        <v>600</v>
      </c>
      <c r="D68" s="11">
        <v>600</v>
      </c>
      <c r="E68" s="6">
        <f t="shared" si="2"/>
        <v>200</v>
      </c>
      <c r="F68" s="11">
        <v>800</v>
      </c>
    </row>
    <row r="69" spans="1:6" x14ac:dyDescent="0.25">
      <c r="A69" s="16" t="s">
        <v>89</v>
      </c>
      <c r="B69" s="5"/>
      <c r="C69" s="5"/>
      <c r="D69" s="5"/>
      <c r="E69" s="6">
        <f t="shared" si="2"/>
        <v>500</v>
      </c>
      <c r="F69" s="11">
        <v>500</v>
      </c>
    </row>
    <row r="70" spans="1:6" x14ac:dyDescent="0.25">
      <c r="A70" s="19" t="s">
        <v>19</v>
      </c>
      <c r="B70" s="11">
        <v>700</v>
      </c>
      <c r="C70" s="11">
        <v>700</v>
      </c>
      <c r="D70" s="11">
        <v>700</v>
      </c>
      <c r="E70" s="6">
        <f t="shared" si="2"/>
        <v>200</v>
      </c>
      <c r="F70" s="11">
        <v>900</v>
      </c>
    </row>
    <row r="71" spans="1:6" x14ac:dyDescent="0.25">
      <c r="A71" s="16" t="s">
        <v>94</v>
      </c>
      <c r="B71" s="11">
        <v>500</v>
      </c>
      <c r="C71" s="11">
        <v>500</v>
      </c>
      <c r="D71" s="11">
        <v>500</v>
      </c>
      <c r="E71" s="6">
        <f t="shared" si="2"/>
        <v>200</v>
      </c>
      <c r="F71" s="11">
        <v>700</v>
      </c>
    </row>
    <row r="72" spans="1:6" x14ac:dyDescent="0.25">
      <c r="A72" s="16" t="s">
        <v>90</v>
      </c>
      <c r="B72" s="11">
        <v>200</v>
      </c>
      <c r="C72" s="11">
        <v>200</v>
      </c>
      <c r="D72" s="11">
        <v>200</v>
      </c>
      <c r="E72" s="6">
        <f t="shared" si="2"/>
        <v>0</v>
      </c>
      <c r="F72" s="11">
        <v>200</v>
      </c>
    </row>
    <row r="73" spans="1:6" x14ac:dyDescent="0.25">
      <c r="A73" s="19" t="s">
        <v>20</v>
      </c>
      <c r="B73" s="6">
        <v>2300</v>
      </c>
      <c r="C73" s="6">
        <v>2300</v>
      </c>
      <c r="D73" s="6">
        <v>2300</v>
      </c>
      <c r="E73" s="6">
        <f t="shared" si="2"/>
        <v>700</v>
      </c>
      <c r="F73" s="6">
        <v>3000</v>
      </c>
    </row>
    <row r="74" spans="1:6" x14ac:dyDescent="0.25">
      <c r="A74" s="16" t="s">
        <v>94</v>
      </c>
      <c r="B74" s="6">
        <v>1800</v>
      </c>
      <c r="C74" s="6">
        <v>1800</v>
      </c>
      <c r="D74" s="6">
        <v>1800</v>
      </c>
      <c r="E74" s="6">
        <f t="shared" si="2"/>
        <v>100</v>
      </c>
      <c r="F74" s="6">
        <v>1900</v>
      </c>
    </row>
    <row r="75" spans="1:6" x14ac:dyDescent="0.25">
      <c r="A75" s="16" t="s">
        <v>90</v>
      </c>
      <c r="B75" s="11">
        <v>500</v>
      </c>
      <c r="C75" s="11">
        <v>500</v>
      </c>
      <c r="D75" s="11">
        <v>500</v>
      </c>
      <c r="E75" s="6">
        <f t="shared" si="2"/>
        <v>200</v>
      </c>
      <c r="F75" s="11">
        <v>700</v>
      </c>
    </row>
    <row r="76" spans="1:6" x14ac:dyDescent="0.25">
      <c r="A76" s="16" t="s">
        <v>89</v>
      </c>
      <c r="B76" s="5"/>
      <c r="C76" s="5"/>
      <c r="D76" s="5"/>
      <c r="E76" s="6">
        <f t="shared" si="2"/>
        <v>400</v>
      </c>
      <c r="F76" s="11">
        <v>400</v>
      </c>
    </row>
    <row r="77" spans="1:6" x14ac:dyDescent="0.25">
      <c r="A77" s="19" t="s">
        <v>21</v>
      </c>
      <c r="B77" s="6">
        <v>3350</v>
      </c>
      <c r="C77" s="6">
        <v>3350</v>
      </c>
      <c r="D77" s="6">
        <v>3350</v>
      </c>
      <c r="E77" s="6">
        <f t="shared" si="2"/>
        <v>700</v>
      </c>
      <c r="F77" s="6">
        <v>4050</v>
      </c>
    </row>
    <row r="78" spans="1:6" x14ac:dyDescent="0.25">
      <c r="A78" s="16" t="s">
        <v>94</v>
      </c>
      <c r="B78" s="6">
        <v>2650</v>
      </c>
      <c r="C78" s="6">
        <v>2650</v>
      </c>
      <c r="D78" s="6">
        <v>2650</v>
      </c>
      <c r="E78" s="6">
        <f t="shared" si="2"/>
        <v>100</v>
      </c>
      <c r="F78" s="6">
        <v>2750</v>
      </c>
    </row>
    <row r="79" spans="1:6" x14ac:dyDescent="0.25">
      <c r="A79" s="16" t="s">
        <v>90</v>
      </c>
      <c r="B79" s="11">
        <v>700</v>
      </c>
      <c r="C79" s="11">
        <v>700</v>
      </c>
      <c r="D79" s="11">
        <v>700</v>
      </c>
      <c r="E79" s="6">
        <f t="shared" ref="E79:E142" si="3">F79-D79</f>
        <v>0</v>
      </c>
      <c r="F79" s="11">
        <v>700</v>
      </c>
    </row>
    <row r="80" spans="1:6" x14ac:dyDescent="0.25">
      <c r="A80" s="16" t="s">
        <v>89</v>
      </c>
      <c r="B80" s="5"/>
      <c r="C80" s="5"/>
      <c r="D80" s="5"/>
      <c r="E80" s="6">
        <f t="shared" si="3"/>
        <v>600</v>
      </c>
      <c r="F80" s="11">
        <v>600</v>
      </c>
    </row>
    <row r="81" spans="1:6" x14ac:dyDescent="0.25">
      <c r="A81" s="19" t="s">
        <v>22</v>
      </c>
      <c r="B81" s="6">
        <v>3945</v>
      </c>
      <c r="C81" s="6">
        <v>3945</v>
      </c>
      <c r="D81" s="6">
        <v>3945</v>
      </c>
      <c r="E81" s="6">
        <f t="shared" si="3"/>
        <v>970</v>
      </c>
      <c r="F81" s="6">
        <v>4915</v>
      </c>
    </row>
    <row r="82" spans="1:6" x14ac:dyDescent="0.25">
      <c r="A82" s="16" t="s">
        <v>95</v>
      </c>
      <c r="B82" s="11">
        <v>200</v>
      </c>
      <c r="C82" s="11">
        <v>200</v>
      </c>
      <c r="D82" s="11">
        <v>200</v>
      </c>
      <c r="E82" s="6">
        <f t="shared" si="3"/>
        <v>-200</v>
      </c>
      <c r="F82" s="5"/>
    </row>
    <row r="83" spans="1:6" x14ac:dyDescent="0.25">
      <c r="A83" s="16" t="s">
        <v>94</v>
      </c>
      <c r="B83" s="6">
        <v>2945</v>
      </c>
      <c r="C83" s="6">
        <v>2945</v>
      </c>
      <c r="D83" s="6">
        <v>2945</v>
      </c>
      <c r="E83" s="6">
        <f t="shared" si="3"/>
        <v>10</v>
      </c>
      <c r="F83" s="6">
        <v>2955</v>
      </c>
    </row>
    <row r="84" spans="1:6" x14ac:dyDescent="0.25">
      <c r="A84" s="16" t="s">
        <v>90</v>
      </c>
      <c r="B84" s="11">
        <v>800</v>
      </c>
      <c r="C84" s="11">
        <v>800</v>
      </c>
      <c r="D84" s="11">
        <v>800</v>
      </c>
      <c r="E84" s="6">
        <f t="shared" si="3"/>
        <v>500</v>
      </c>
      <c r="F84" s="6">
        <v>1300</v>
      </c>
    </row>
    <row r="85" spans="1:6" x14ac:dyDescent="0.25">
      <c r="A85" s="16" t="s">
        <v>89</v>
      </c>
      <c r="B85" s="5"/>
      <c r="C85" s="5"/>
      <c r="D85" s="5"/>
      <c r="E85" s="6">
        <f t="shared" si="3"/>
        <v>660</v>
      </c>
      <c r="F85" s="11">
        <v>660</v>
      </c>
    </row>
    <row r="86" spans="1:6" x14ac:dyDescent="0.25">
      <c r="A86" s="19" t="s">
        <v>85</v>
      </c>
      <c r="B86" s="6">
        <v>59120</v>
      </c>
      <c r="C86" s="6">
        <v>59120</v>
      </c>
      <c r="D86" s="6">
        <v>59120</v>
      </c>
      <c r="E86" s="6">
        <f t="shared" si="3"/>
        <v>430</v>
      </c>
      <c r="F86" s="6">
        <v>59550</v>
      </c>
    </row>
    <row r="87" spans="1:6" x14ac:dyDescent="0.25">
      <c r="A87" s="16" t="s">
        <v>95</v>
      </c>
      <c r="B87" s="5"/>
      <c r="C87" s="5"/>
      <c r="D87" s="5"/>
      <c r="E87" s="6">
        <f t="shared" si="3"/>
        <v>415</v>
      </c>
      <c r="F87" s="11">
        <v>415</v>
      </c>
    </row>
    <row r="88" spans="1:6" x14ac:dyDescent="0.25">
      <c r="A88" s="16" t="s">
        <v>93</v>
      </c>
      <c r="B88" s="11">
        <v>70</v>
      </c>
      <c r="C88" s="11">
        <v>70</v>
      </c>
      <c r="D88" s="11">
        <v>70</v>
      </c>
      <c r="E88" s="6">
        <f t="shared" si="3"/>
        <v>15</v>
      </c>
      <c r="F88" s="11">
        <v>85</v>
      </c>
    </row>
    <row r="89" spans="1:6" x14ac:dyDescent="0.25">
      <c r="A89" s="16" t="s">
        <v>92</v>
      </c>
      <c r="B89" s="6">
        <v>1300</v>
      </c>
      <c r="C89" s="6">
        <v>1300</v>
      </c>
      <c r="D89" s="6">
        <v>1300</v>
      </c>
      <c r="E89" s="6">
        <f t="shared" si="3"/>
        <v>0</v>
      </c>
      <c r="F89" s="6">
        <v>1300</v>
      </c>
    </row>
    <row r="90" spans="1:6" x14ac:dyDescent="0.25">
      <c r="A90" s="16" t="s">
        <v>90</v>
      </c>
      <c r="B90" s="6">
        <v>57750</v>
      </c>
      <c r="C90" s="6">
        <v>57750</v>
      </c>
      <c r="D90" s="6">
        <v>57750</v>
      </c>
      <c r="E90" s="6">
        <f t="shared" si="3"/>
        <v>0</v>
      </c>
      <c r="F90" s="6">
        <v>57750</v>
      </c>
    </row>
    <row r="91" spans="1:6" x14ac:dyDescent="0.25">
      <c r="A91" s="19" t="s">
        <v>23</v>
      </c>
      <c r="B91" s="11">
        <v>180</v>
      </c>
      <c r="C91" s="11">
        <v>180</v>
      </c>
      <c r="D91" s="11">
        <v>180</v>
      </c>
      <c r="E91" s="6">
        <f t="shared" si="3"/>
        <v>0</v>
      </c>
      <c r="F91" s="11">
        <v>180</v>
      </c>
    </row>
    <row r="92" spans="1:6" x14ac:dyDescent="0.25">
      <c r="A92" s="16" t="s">
        <v>94</v>
      </c>
      <c r="B92" s="11">
        <v>180</v>
      </c>
      <c r="C92" s="11">
        <v>180</v>
      </c>
      <c r="D92" s="11">
        <v>180</v>
      </c>
      <c r="E92" s="6">
        <f t="shared" si="3"/>
        <v>0</v>
      </c>
      <c r="F92" s="11">
        <v>180</v>
      </c>
    </row>
    <row r="93" spans="1:6" x14ac:dyDescent="0.25">
      <c r="A93" s="19" t="s">
        <v>24</v>
      </c>
      <c r="B93" s="6">
        <v>5000</v>
      </c>
      <c r="C93" s="6">
        <v>5000</v>
      </c>
      <c r="D93" s="6">
        <v>5000</v>
      </c>
      <c r="E93" s="6">
        <f t="shared" si="3"/>
        <v>-500</v>
      </c>
      <c r="F93" s="6">
        <v>4500</v>
      </c>
    </row>
    <row r="94" spans="1:6" x14ac:dyDescent="0.25">
      <c r="A94" s="16" t="s">
        <v>94</v>
      </c>
      <c r="B94" s="6">
        <v>4500</v>
      </c>
      <c r="C94" s="6">
        <v>4500</v>
      </c>
      <c r="D94" s="6">
        <v>4500</v>
      </c>
      <c r="E94" s="6">
        <f t="shared" si="3"/>
        <v>0</v>
      </c>
      <c r="F94" s="6">
        <v>4500</v>
      </c>
    </row>
    <row r="95" spans="1:6" x14ac:dyDescent="0.25">
      <c r="A95" s="16" t="s">
        <v>90</v>
      </c>
      <c r="B95" s="11">
        <v>500</v>
      </c>
      <c r="C95" s="11">
        <v>500</v>
      </c>
      <c r="D95" s="11">
        <v>500</v>
      </c>
      <c r="E95" s="6">
        <f t="shared" si="3"/>
        <v>-500</v>
      </c>
      <c r="F95" s="5"/>
    </row>
    <row r="96" spans="1:6" x14ac:dyDescent="0.25">
      <c r="A96" s="19" t="s">
        <v>25</v>
      </c>
      <c r="B96" s="11">
        <v>100</v>
      </c>
      <c r="C96" s="11">
        <v>100</v>
      </c>
      <c r="D96" s="11">
        <v>100</v>
      </c>
      <c r="E96" s="6">
        <f t="shared" si="3"/>
        <v>100</v>
      </c>
      <c r="F96" s="11">
        <v>200</v>
      </c>
    </row>
    <row r="97" spans="1:6" x14ac:dyDescent="0.25">
      <c r="A97" s="16" t="s">
        <v>94</v>
      </c>
      <c r="B97" s="11">
        <v>100</v>
      </c>
      <c r="C97" s="11">
        <v>100</v>
      </c>
      <c r="D97" s="11">
        <v>100</v>
      </c>
      <c r="E97" s="6">
        <f t="shared" si="3"/>
        <v>-100</v>
      </c>
      <c r="F97" s="5"/>
    </row>
    <row r="98" spans="1:6" x14ac:dyDescent="0.25">
      <c r="A98" s="16" t="s">
        <v>90</v>
      </c>
      <c r="B98" s="5"/>
      <c r="C98" s="5"/>
      <c r="D98" s="5"/>
      <c r="E98" s="6">
        <f t="shared" si="3"/>
        <v>200</v>
      </c>
      <c r="F98" s="11">
        <v>200</v>
      </c>
    </row>
    <row r="99" spans="1:6" x14ac:dyDescent="0.25">
      <c r="A99" s="19" t="s">
        <v>26</v>
      </c>
      <c r="B99" s="6">
        <v>6000</v>
      </c>
      <c r="C99" s="6">
        <v>6000</v>
      </c>
      <c r="D99" s="6">
        <v>6000</v>
      </c>
      <c r="E99" s="6">
        <f t="shared" si="3"/>
        <v>0</v>
      </c>
      <c r="F99" s="6">
        <v>6000</v>
      </c>
    </row>
    <row r="100" spans="1:6" x14ac:dyDescent="0.25">
      <c r="A100" s="16" t="s">
        <v>94</v>
      </c>
      <c r="B100" s="6">
        <v>6000</v>
      </c>
      <c r="C100" s="6">
        <v>6000</v>
      </c>
      <c r="D100" s="6">
        <v>6000</v>
      </c>
      <c r="E100" s="6">
        <f t="shared" si="3"/>
        <v>0</v>
      </c>
      <c r="F100" s="6">
        <v>6000</v>
      </c>
    </row>
    <row r="101" spans="1:6" ht="26.25" x14ac:dyDescent="0.25">
      <c r="A101" s="19" t="s">
        <v>27</v>
      </c>
      <c r="B101" s="11">
        <v>270</v>
      </c>
      <c r="C101" s="11">
        <v>270</v>
      </c>
      <c r="D101" s="11">
        <v>270</v>
      </c>
      <c r="E101" s="6">
        <f t="shared" si="3"/>
        <v>560</v>
      </c>
      <c r="F101" s="11">
        <v>830</v>
      </c>
    </row>
    <row r="102" spans="1:6" x14ac:dyDescent="0.25">
      <c r="A102" s="16" t="s">
        <v>94</v>
      </c>
      <c r="B102" s="5"/>
      <c r="C102" s="5"/>
      <c r="D102" s="5"/>
      <c r="E102" s="6">
        <f t="shared" si="3"/>
        <v>560</v>
      </c>
      <c r="F102" s="11">
        <v>560</v>
      </c>
    </row>
    <row r="103" spans="1:6" x14ac:dyDescent="0.25">
      <c r="A103" s="16" t="s">
        <v>90</v>
      </c>
      <c r="B103" s="11">
        <v>270</v>
      </c>
      <c r="C103" s="11">
        <v>270</v>
      </c>
      <c r="D103" s="11">
        <v>270</v>
      </c>
      <c r="E103" s="6">
        <f t="shared" si="3"/>
        <v>0</v>
      </c>
      <c r="F103" s="11">
        <v>270</v>
      </c>
    </row>
    <row r="104" spans="1:6" x14ac:dyDescent="0.25">
      <c r="A104" s="19" t="s">
        <v>28</v>
      </c>
      <c r="B104" s="11">
        <v>700</v>
      </c>
      <c r="C104" s="11">
        <v>700</v>
      </c>
      <c r="D104" s="11">
        <v>700</v>
      </c>
      <c r="E104" s="6">
        <f t="shared" si="3"/>
        <v>385</v>
      </c>
      <c r="F104" s="6">
        <v>1085</v>
      </c>
    </row>
    <row r="105" spans="1:6" x14ac:dyDescent="0.25">
      <c r="A105" s="16" t="s">
        <v>94</v>
      </c>
      <c r="B105" s="11">
        <v>400</v>
      </c>
      <c r="C105" s="11">
        <v>400</v>
      </c>
      <c r="D105" s="11">
        <v>400</v>
      </c>
      <c r="E105" s="6">
        <f t="shared" si="3"/>
        <v>200</v>
      </c>
      <c r="F105" s="11">
        <v>600</v>
      </c>
    </row>
    <row r="106" spans="1:6" x14ac:dyDescent="0.25">
      <c r="A106" s="16" t="s">
        <v>90</v>
      </c>
      <c r="B106" s="11">
        <v>300</v>
      </c>
      <c r="C106" s="11">
        <v>300</v>
      </c>
      <c r="D106" s="11">
        <v>300</v>
      </c>
      <c r="E106" s="6">
        <f t="shared" si="3"/>
        <v>185</v>
      </c>
      <c r="F106" s="11">
        <v>485</v>
      </c>
    </row>
    <row r="107" spans="1:6" x14ac:dyDescent="0.25">
      <c r="A107" s="19" t="s">
        <v>29</v>
      </c>
      <c r="B107" s="11">
        <v>400</v>
      </c>
      <c r="C107" s="11">
        <v>400</v>
      </c>
      <c r="D107" s="11">
        <v>400</v>
      </c>
      <c r="E107" s="6">
        <f t="shared" si="3"/>
        <v>0</v>
      </c>
      <c r="F107" s="11">
        <v>400</v>
      </c>
    </row>
    <row r="108" spans="1:6" x14ac:dyDescent="0.25">
      <c r="A108" s="16" t="s">
        <v>94</v>
      </c>
      <c r="B108" s="11">
        <v>400</v>
      </c>
      <c r="C108" s="11">
        <v>400</v>
      </c>
      <c r="D108" s="11">
        <v>400</v>
      </c>
      <c r="E108" s="6">
        <f t="shared" si="3"/>
        <v>0</v>
      </c>
      <c r="F108" s="11">
        <v>400</v>
      </c>
    </row>
    <row r="109" spans="1:6" x14ac:dyDescent="0.25">
      <c r="A109" s="19" t="s">
        <v>30</v>
      </c>
      <c r="B109" s="11">
        <v>700</v>
      </c>
      <c r="C109" s="11">
        <v>700</v>
      </c>
      <c r="D109" s="11">
        <v>700</v>
      </c>
      <c r="E109" s="6">
        <f t="shared" si="3"/>
        <v>300</v>
      </c>
      <c r="F109" s="6">
        <v>1000</v>
      </c>
    </row>
    <row r="110" spans="1:6" x14ac:dyDescent="0.25">
      <c r="A110" s="16" t="s">
        <v>94</v>
      </c>
      <c r="B110" s="11">
        <v>700</v>
      </c>
      <c r="C110" s="11">
        <v>700</v>
      </c>
      <c r="D110" s="11">
        <v>700</v>
      </c>
      <c r="E110" s="6">
        <f t="shared" si="3"/>
        <v>300</v>
      </c>
      <c r="F110" s="6">
        <v>1000</v>
      </c>
    </row>
    <row r="111" spans="1:6" x14ac:dyDescent="0.25">
      <c r="A111" s="19" t="s">
        <v>31</v>
      </c>
      <c r="B111" s="11">
        <v>200</v>
      </c>
      <c r="C111" s="11">
        <v>200</v>
      </c>
      <c r="D111" s="11">
        <v>200</v>
      </c>
      <c r="E111" s="6">
        <f t="shared" si="3"/>
        <v>-100</v>
      </c>
      <c r="F111" s="11">
        <v>100</v>
      </c>
    </row>
    <row r="112" spans="1:6" x14ac:dyDescent="0.25">
      <c r="A112" s="16" t="s">
        <v>94</v>
      </c>
      <c r="B112" s="11">
        <v>200</v>
      </c>
      <c r="C112" s="11">
        <v>200</v>
      </c>
      <c r="D112" s="11">
        <v>200</v>
      </c>
      <c r="E112" s="6">
        <f t="shared" si="3"/>
        <v>-100</v>
      </c>
      <c r="F112" s="11">
        <v>100</v>
      </c>
    </row>
    <row r="113" spans="1:6" x14ac:dyDescent="0.25">
      <c r="A113" s="19" t="s">
        <v>76</v>
      </c>
      <c r="B113" s="11">
        <v>200</v>
      </c>
      <c r="C113" s="6">
        <v>2000</v>
      </c>
      <c r="D113" s="6">
        <v>2000</v>
      </c>
      <c r="E113" s="6">
        <f t="shared" si="3"/>
        <v>18702</v>
      </c>
      <c r="F113" s="6">
        <v>20702</v>
      </c>
    </row>
    <row r="114" spans="1:6" x14ac:dyDescent="0.25">
      <c r="A114" s="16" t="s">
        <v>95</v>
      </c>
      <c r="B114" s="5"/>
      <c r="C114" s="6">
        <v>1800</v>
      </c>
      <c r="D114" s="6">
        <v>1800</v>
      </c>
      <c r="E114" s="6">
        <f t="shared" si="3"/>
        <v>18702</v>
      </c>
      <c r="F114" s="6">
        <v>20502</v>
      </c>
    </row>
    <row r="115" spans="1:6" x14ac:dyDescent="0.25">
      <c r="A115" s="16" t="s">
        <v>90</v>
      </c>
      <c r="B115" s="11">
        <v>200</v>
      </c>
      <c r="C115" s="11">
        <v>200</v>
      </c>
      <c r="D115" s="11">
        <v>200</v>
      </c>
      <c r="E115" s="6">
        <f t="shared" si="3"/>
        <v>0</v>
      </c>
      <c r="F115" s="11">
        <v>200</v>
      </c>
    </row>
    <row r="116" spans="1:6" x14ac:dyDescent="0.25">
      <c r="A116" s="19" t="s">
        <v>32</v>
      </c>
      <c r="B116" s="6">
        <v>14290</v>
      </c>
      <c r="C116" s="6">
        <v>14290</v>
      </c>
      <c r="D116" s="6">
        <v>14290</v>
      </c>
      <c r="E116" s="6">
        <f t="shared" si="3"/>
        <v>500</v>
      </c>
      <c r="F116" s="6">
        <v>14790</v>
      </c>
    </row>
    <row r="117" spans="1:6" x14ac:dyDescent="0.25">
      <c r="A117" s="16" t="s">
        <v>95</v>
      </c>
      <c r="B117" s="6">
        <v>4000</v>
      </c>
      <c r="C117" s="6">
        <v>4000</v>
      </c>
      <c r="D117" s="6">
        <v>4000</v>
      </c>
      <c r="E117" s="6">
        <f t="shared" si="3"/>
        <v>500</v>
      </c>
      <c r="F117" s="6">
        <v>4500</v>
      </c>
    </row>
    <row r="118" spans="1:6" x14ac:dyDescent="0.25">
      <c r="A118" s="16" t="s">
        <v>94</v>
      </c>
      <c r="B118" s="6">
        <v>10000</v>
      </c>
      <c r="C118" s="6">
        <v>10000</v>
      </c>
      <c r="D118" s="6">
        <v>10000</v>
      </c>
      <c r="E118" s="6">
        <f t="shared" si="3"/>
        <v>0</v>
      </c>
      <c r="F118" s="6">
        <v>10000</v>
      </c>
    </row>
    <row r="119" spans="1:6" x14ac:dyDescent="0.25">
      <c r="A119" s="16" t="s">
        <v>90</v>
      </c>
      <c r="B119" s="11">
        <v>290</v>
      </c>
      <c r="C119" s="11">
        <v>290</v>
      </c>
      <c r="D119" s="11">
        <v>290</v>
      </c>
      <c r="E119" s="6">
        <f t="shared" si="3"/>
        <v>0</v>
      </c>
      <c r="F119" s="11">
        <v>290</v>
      </c>
    </row>
    <row r="120" spans="1:6" x14ac:dyDescent="0.25">
      <c r="A120" s="19" t="s">
        <v>33</v>
      </c>
      <c r="B120" s="6">
        <v>1500</v>
      </c>
      <c r="C120" s="6">
        <v>1500</v>
      </c>
      <c r="D120" s="6">
        <v>1500</v>
      </c>
      <c r="E120" s="6">
        <f t="shared" si="3"/>
        <v>-500</v>
      </c>
      <c r="F120" s="6">
        <v>1000</v>
      </c>
    </row>
    <row r="121" spans="1:6" x14ac:dyDescent="0.25">
      <c r="A121" s="16" t="s">
        <v>94</v>
      </c>
      <c r="B121" s="6">
        <v>1500</v>
      </c>
      <c r="C121" s="6">
        <v>1500</v>
      </c>
      <c r="D121" s="6">
        <v>1500</v>
      </c>
      <c r="E121" s="6">
        <f t="shared" si="3"/>
        <v>-500</v>
      </c>
      <c r="F121" s="6">
        <v>1000</v>
      </c>
    </row>
    <row r="122" spans="1:6" x14ac:dyDescent="0.25">
      <c r="A122" s="19" t="s">
        <v>34</v>
      </c>
      <c r="B122" s="6">
        <v>1100</v>
      </c>
      <c r="C122" s="6">
        <v>1100</v>
      </c>
      <c r="D122" s="6">
        <v>1100</v>
      </c>
      <c r="E122" s="6">
        <f t="shared" si="3"/>
        <v>100</v>
      </c>
      <c r="F122" s="6">
        <v>1200</v>
      </c>
    </row>
    <row r="123" spans="1:6" x14ac:dyDescent="0.25">
      <c r="A123" s="16" t="s">
        <v>94</v>
      </c>
      <c r="B123" s="6">
        <v>1100</v>
      </c>
      <c r="C123" s="6">
        <v>1100</v>
      </c>
      <c r="D123" s="6">
        <v>1100</v>
      </c>
      <c r="E123" s="6">
        <f t="shared" si="3"/>
        <v>100</v>
      </c>
      <c r="F123" s="6">
        <v>1200</v>
      </c>
    </row>
    <row r="124" spans="1:6" x14ac:dyDescent="0.25">
      <c r="A124" s="19" t="s">
        <v>35</v>
      </c>
      <c r="B124" s="11">
        <v>550</v>
      </c>
      <c r="C124" s="11">
        <v>550</v>
      </c>
      <c r="D124" s="11">
        <v>550</v>
      </c>
      <c r="E124" s="6">
        <f t="shared" si="3"/>
        <v>20</v>
      </c>
      <c r="F124" s="11">
        <v>570</v>
      </c>
    </row>
    <row r="125" spans="1:6" x14ac:dyDescent="0.25">
      <c r="A125" s="16" t="s">
        <v>94</v>
      </c>
      <c r="B125" s="11">
        <v>550</v>
      </c>
      <c r="C125" s="11">
        <v>550</v>
      </c>
      <c r="D125" s="11">
        <v>550</v>
      </c>
      <c r="E125" s="6">
        <f t="shared" si="3"/>
        <v>20</v>
      </c>
      <c r="F125" s="11">
        <v>570</v>
      </c>
    </row>
    <row r="126" spans="1:6" x14ac:dyDescent="0.25">
      <c r="A126" s="19" t="s">
        <v>36</v>
      </c>
      <c r="B126" s="6">
        <v>2400</v>
      </c>
      <c r="C126" s="6">
        <v>2400</v>
      </c>
      <c r="D126" s="6">
        <v>2400</v>
      </c>
      <c r="E126" s="6">
        <f t="shared" si="3"/>
        <v>0</v>
      </c>
      <c r="F126" s="6">
        <v>2400</v>
      </c>
    </row>
    <row r="127" spans="1:6" x14ac:dyDescent="0.25">
      <c r="A127" s="16" t="s">
        <v>94</v>
      </c>
      <c r="B127" s="6">
        <v>2400</v>
      </c>
      <c r="C127" s="6">
        <v>2400</v>
      </c>
      <c r="D127" s="6">
        <v>2400</v>
      </c>
      <c r="E127" s="6">
        <f t="shared" si="3"/>
        <v>0</v>
      </c>
      <c r="F127" s="6">
        <v>2400</v>
      </c>
    </row>
    <row r="128" spans="1:6" x14ac:dyDescent="0.25">
      <c r="A128" s="19" t="s">
        <v>37</v>
      </c>
      <c r="B128" s="6">
        <v>2200</v>
      </c>
      <c r="C128" s="6">
        <v>2200</v>
      </c>
      <c r="D128" s="6">
        <v>2200</v>
      </c>
      <c r="E128" s="6">
        <f t="shared" si="3"/>
        <v>0</v>
      </c>
      <c r="F128" s="6">
        <v>2200</v>
      </c>
    </row>
    <row r="129" spans="1:6" x14ac:dyDescent="0.25">
      <c r="A129" s="16" t="s">
        <v>94</v>
      </c>
      <c r="B129" s="6">
        <v>2200</v>
      </c>
      <c r="C129" s="6">
        <v>2200</v>
      </c>
      <c r="D129" s="6">
        <v>2200</v>
      </c>
      <c r="E129" s="6">
        <f t="shared" si="3"/>
        <v>0</v>
      </c>
      <c r="F129" s="6">
        <v>2200</v>
      </c>
    </row>
    <row r="130" spans="1:6" x14ac:dyDescent="0.25">
      <c r="A130" s="19" t="s">
        <v>38</v>
      </c>
      <c r="B130" s="11">
        <v>750</v>
      </c>
      <c r="C130" s="11">
        <v>750</v>
      </c>
      <c r="D130" s="11">
        <v>750</v>
      </c>
      <c r="E130" s="6">
        <f t="shared" si="3"/>
        <v>120</v>
      </c>
      <c r="F130" s="11">
        <v>870</v>
      </c>
    </row>
    <row r="131" spans="1:6" x14ac:dyDescent="0.25">
      <c r="A131" s="16" t="s">
        <v>94</v>
      </c>
      <c r="B131" s="11">
        <v>750</v>
      </c>
      <c r="C131" s="11">
        <v>750</v>
      </c>
      <c r="D131" s="11">
        <v>750</v>
      </c>
      <c r="E131" s="6">
        <f t="shared" si="3"/>
        <v>120</v>
      </c>
      <c r="F131" s="11">
        <v>870</v>
      </c>
    </row>
    <row r="132" spans="1:6" x14ac:dyDescent="0.25">
      <c r="A132" s="19" t="s">
        <v>39</v>
      </c>
      <c r="B132" s="11">
        <v>780</v>
      </c>
      <c r="C132" s="11">
        <v>780</v>
      </c>
      <c r="D132" s="11">
        <v>780</v>
      </c>
      <c r="E132" s="6">
        <f t="shared" si="3"/>
        <v>120</v>
      </c>
      <c r="F132" s="11">
        <v>900</v>
      </c>
    </row>
    <row r="133" spans="1:6" x14ac:dyDescent="0.25">
      <c r="A133" s="16" t="s">
        <v>94</v>
      </c>
      <c r="B133" s="11">
        <v>780</v>
      </c>
      <c r="C133" s="11">
        <v>780</v>
      </c>
      <c r="D133" s="11">
        <v>780</v>
      </c>
      <c r="E133" s="6">
        <f t="shared" si="3"/>
        <v>120</v>
      </c>
      <c r="F133" s="11">
        <v>900</v>
      </c>
    </row>
    <row r="134" spans="1:6" x14ac:dyDescent="0.25">
      <c r="A134" s="19" t="s">
        <v>40</v>
      </c>
      <c r="B134" s="6">
        <v>2240</v>
      </c>
      <c r="C134" s="6">
        <v>2240</v>
      </c>
      <c r="D134" s="6">
        <v>2240</v>
      </c>
      <c r="E134" s="6">
        <f t="shared" si="3"/>
        <v>0</v>
      </c>
      <c r="F134" s="6">
        <v>2240</v>
      </c>
    </row>
    <row r="135" spans="1:6" x14ac:dyDescent="0.25">
      <c r="A135" s="16" t="s">
        <v>94</v>
      </c>
      <c r="B135" s="6">
        <v>2240</v>
      </c>
      <c r="C135" s="6">
        <v>2240</v>
      </c>
      <c r="D135" s="6">
        <v>2240</v>
      </c>
      <c r="E135" s="6">
        <f t="shared" si="3"/>
        <v>0</v>
      </c>
      <c r="F135" s="6">
        <v>2240</v>
      </c>
    </row>
    <row r="136" spans="1:6" x14ac:dyDescent="0.25">
      <c r="A136" s="19" t="s">
        <v>77</v>
      </c>
      <c r="B136" s="11">
        <v>800</v>
      </c>
      <c r="C136" s="11">
        <v>800</v>
      </c>
      <c r="D136" s="11">
        <v>800</v>
      </c>
      <c r="E136" s="6">
        <f t="shared" si="3"/>
        <v>400</v>
      </c>
      <c r="F136" s="6">
        <v>1200</v>
      </c>
    </row>
    <row r="137" spans="1:6" x14ac:dyDescent="0.25">
      <c r="A137" s="16" t="s">
        <v>90</v>
      </c>
      <c r="B137" s="11">
        <v>800</v>
      </c>
      <c r="C137" s="11">
        <v>800</v>
      </c>
      <c r="D137" s="11">
        <v>800</v>
      </c>
      <c r="E137" s="6">
        <f t="shared" si="3"/>
        <v>0</v>
      </c>
      <c r="F137" s="11">
        <v>800</v>
      </c>
    </row>
    <row r="138" spans="1:6" x14ac:dyDescent="0.25">
      <c r="A138" s="16" t="s">
        <v>89</v>
      </c>
      <c r="B138" s="5"/>
      <c r="C138" s="5"/>
      <c r="D138" s="5"/>
      <c r="E138" s="6">
        <f t="shared" si="3"/>
        <v>400</v>
      </c>
      <c r="F138" s="11">
        <v>400</v>
      </c>
    </row>
    <row r="139" spans="1:6" x14ac:dyDescent="0.25">
      <c r="A139" s="19" t="s">
        <v>41</v>
      </c>
      <c r="B139" s="11">
        <v>600</v>
      </c>
      <c r="C139" s="11">
        <v>600</v>
      </c>
      <c r="D139" s="11">
        <v>600</v>
      </c>
      <c r="E139" s="6">
        <f t="shared" si="3"/>
        <v>220</v>
      </c>
      <c r="F139" s="11">
        <v>820</v>
      </c>
    </row>
    <row r="140" spans="1:6" x14ac:dyDescent="0.25">
      <c r="A140" s="16" t="s">
        <v>94</v>
      </c>
      <c r="B140" s="11">
        <v>600</v>
      </c>
      <c r="C140" s="11">
        <v>600</v>
      </c>
      <c r="D140" s="11">
        <v>600</v>
      </c>
      <c r="E140" s="6">
        <f t="shared" si="3"/>
        <v>220</v>
      </c>
      <c r="F140" s="11">
        <v>820</v>
      </c>
    </row>
    <row r="141" spans="1:6" x14ac:dyDescent="0.25">
      <c r="A141" s="19" t="s">
        <v>42</v>
      </c>
      <c r="B141" s="6">
        <v>2515</v>
      </c>
      <c r="C141" s="6">
        <v>2515</v>
      </c>
      <c r="D141" s="6">
        <v>2515</v>
      </c>
      <c r="E141" s="6">
        <f t="shared" si="3"/>
        <v>0</v>
      </c>
      <c r="F141" s="6">
        <v>2515</v>
      </c>
    </row>
    <row r="142" spans="1:6" x14ac:dyDescent="0.25">
      <c r="A142" s="16" t="s">
        <v>94</v>
      </c>
      <c r="B142" s="6">
        <v>2515</v>
      </c>
      <c r="C142" s="6">
        <v>2515</v>
      </c>
      <c r="D142" s="6">
        <v>2515</v>
      </c>
      <c r="E142" s="6">
        <f t="shared" si="3"/>
        <v>0</v>
      </c>
      <c r="F142" s="6">
        <v>2515</v>
      </c>
    </row>
    <row r="143" spans="1:6" x14ac:dyDescent="0.25">
      <c r="A143" s="19" t="s">
        <v>43</v>
      </c>
      <c r="B143" s="11">
        <v>300</v>
      </c>
      <c r="C143" s="11">
        <v>300</v>
      </c>
      <c r="D143" s="11">
        <v>300</v>
      </c>
      <c r="E143" s="6">
        <f t="shared" ref="E143:E190" si="4">F143-D143</f>
        <v>-300</v>
      </c>
      <c r="F143" s="5"/>
    </row>
    <row r="144" spans="1:6" x14ac:dyDescent="0.25">
      <c r="A144" s="16" t="s">
        <v>94</v>
      </c>
      <c r="B144" s="11">
        <v>300</v>
      </c>
      <c r="C144" s="11">
        <v>300</v>
      </c>
      <c r="D144" s="11">
        <v>300</v>
      </c>
      <c r="E144" s="6">
        <f t="shared" si="4"/>
        <v>-300</v>
      </c>
      <c r="F144" s="5"/>
    </row>
    <row r="145" spans="1:6" x14ac:dyDescent="0.25">
      <c r="A145" s="19" t="s">
        <v>44</v>
      </c>
      <c r="B145" s="11">
        <v>500</v>
      </c>
      <c r="C145" s="6">
        <v>10500</v>
      </c>
      <c r="D145" s="6">
        <v>10500</v>
      </c>
      <c r="E145" s="6">
        <f t="shared" si="4"/>
        <v>-10000</v>
      </c>
      <c r="F145" s="11">
        <v>500</v>
      </c>
    </row>
    <row r="146" spans="1:6" x14ac:dyDescent="0.25">
      <c r="A146" s="16" t="s">
        <v>95</v>
      </c>
      <c r="B146" s="5"/>
      <c r="C146" s="6">
        <v>10000</v>
      </c>
      <c r="D146" s="6">
        <v>10000</v>
      </c>
      <c r="E146" s="6">
        <f t="shared" si="4"/>
        <v>-10000</v>
      </c>
      <c r="F146" s="5"/>
    </row>
    <row r="147" spans="1:6" x14ac:dyDescent="0.25">
      <c r="A147" s="16" t="s">
        <v>94</v>
      </c>
      <c r="B147" s="11">
        <v>500</v>
      </c>
      <c r="C147" s="11">
        <v>500</v>
      </c>
      <c r="D147" s="11">
        <v>500</v>
      </c>
      <c r="E147" s="6">
        <f t="shared" si="4"/>
        <v>0</v>
      </c>
      <c r="F147" s="11">
        <v>500</v>
      </c>
    </row>
    <row r="148" spans="1:6" x14ac:dyDescent="0.25">
      <c r="A148" s="19" t="s">
        <v>45</v>
      </c>
      <c r="B148" s="6">
        <v>2300</v>
      </c>
      <c r="C148" s="6">
        <v>2300</v>
      </c>
      <c r="D148" s="6">
        <v>2300</v>
      </c>
      <c r="E148" s="6">
        <f t="shared" si="4"/>
        <v>880</v>
      </c>
      <c r="F148" s="6">
        <v>3180</v>
      </c>
    </row>
    <row r="149" spans="1:6" x14ac:dyDescent="0.25">
      <c r="A149" s="16" t="s">
        <v>94</v>
      </c>
      <c r="B149" s="6">
        <v>2200</v>
      </c>
      <c r="C149" s="6">
        <v>2200</v>
      </c>
      <c r="D149" s="6">
        <v>2200</v>
      </c>
      <c r="E149" s="6">
        <f t="shared" si="4"/>
        <v>-120</v>
      </c>
      <c r="F149" s="6">
        <v>2080</v>
      </c>
    </row>
    <row r="150" spans="1:6" x14ac:dyDescent="0.25">
      <c r="A150" s="16" t="s">
        <v>90</v>
      </c>
      <c r="B150" s="11">
        <v>100</v>
      </c>
      <c r="C150" s="11">
        <v>100</v>
      </c>
      <c r="D150" s="11">
        <v>100</v>
      </c>
      <c r="E150" s="6">
        <f t="shared" si="4"/>
        <v>1000</v>
      </c>
      <c r="F150" s="6">
        <v>1100</v>
      </c>
    </row>
    <row r="151" spans="1:6" x14ac:dyDescent="0.25">
      <c r="A151" s="19" t="s">
        <v>46</v>
      </c>
      <c r="B151" s="11">
        <v>950</v>
      </c>
      <c r="C151" s="11">
        <v>950</v>
      </c>
      <c r="D151" s="11">
        <v>950</v>
      </c>
      <c r="E151" s="6">
        <f t="shared" si="4"/>
        <v>-90</v>
      </c>
      <c r="F151" s="11">
        <v>860</v>
      </c>
    </row>
    <row r="152" spans="1:6" x14ac:dyDescent="0.25">
      <c r="A152" s="16" t="s">
        <v>94</v>
      </c>
      <c r="B152" s="11">
        <v>950</v>
      </c>
      <c r="C152" s="11">
        <v>950</v>
      </c>
      <c r="D152" s="11">
        <v>950</v>
      </c>
      <c r="E152" s="6">
        <f t="shared" si="4"/>
        <v>-90</v>
      </c>
      <c r="F152" s="11">
        <v>860</v>
      </c>
    </row>
    <row r="153" spans="1:6" x14ac:dyDescent="0.25">
      <c r="A153" s="19" t="s">
        <v>47</v>
      </c>
      <c r="B153" s="11">
        <v>200</v>
      </c>
      <c r="C153" s="11">
        <v>200</v>
      </c>
      <c r="D153" s="11">
        <v>200</v>
      </c>
      <c r="E153" s="6">
        <f t="shared" si="4"/>
        <v>0</v>
      </c>
      <c r="F153" s="11">
        <v>200</v>
      </c>
    </row>
    <row r="154" spans="1:6" x14ac:dyDescent="0.25">
      <c r="A154" s="16" t="s">
        <v>94</v>
      </c>
      <c r="B154" s="11">
        <v>200</v>
      </c>
      <c r="C154" s="11">
        <v>200</v>
      </c>
      <c r="D154" s="11">
        <v>200</v>
      </c>
      <c r="E154" s="6">
        <f t="shared" si="4"/>
        <v>0</v>
      </c>
      <c r="F154" s="11">
        <v>200</v>
      </c>
    </row>
    <row r="155" spans="1:6" x14ac:dyDescent="0.25">
      <c r="A155" s="19" t="s">
        <v>48</v>
      </c>
      <c r="B155" s="11">
        <v>200</v>
      </c>
      <c r="C155" s="11">
        <v>200</v>
      </c>
      <c r="D155" s="11">
        <v>200</v>
      </c>
      <c r="E155" s="6">
        <f t="shared" si="4"/>
        <v>0</v>
      </c>
      <c r="F155" s="11">
        <v>200</v>
      </c>
    </row>
    <row r="156" spans="1:6" x14ac:dyDescent="0.25">
      <c r="A156" s="16" t="s">
        <v>94</v>
      </c>
      <c r="B156" s="11">
        <v>200</v>
      </c>
      <c r="C156" s="11">
        <v>200</v>
      </c>
      <c r="D156" s="11">
        <v>200</v>
      </c>
      <c r="E156" s="6">
        <f t="shared" si="4"/>
        <v>0</v>
      </c>
      <c r="F156" s="11">
        <v>200</v>
      </c>
    </row>
    <row r="157" spans="1:6" ht="26.25" x14ac:dyDescent="0.25">
      <c r="A157" s="19" t="s">
        <v>64</v>
      </c>
      <c r="B157" s="6">
        <v>4000</v>
      </c>
      <c r="C157" s="6">
        <v>4000</v>
      </c>
      <c r="D157" s="6">
        <v>4000</v>
      </c>
      <c r="E157" s="6">
        <f t="shared" si="4"/>
        <v>-900</v>
      </c>
      <c r="F157" s="6">
        <v>3100</v>
      </c>
    </row>
    <row r="158" spans="1:6" ht="26.25" x14ac:dyDescent="0.25">
      <c r="A158" s="16" t="s">
        <v>91</v>
      </c>
      <c r="B158" s="6">
        <v>4000</v>
      </c>
      <c r="C158" s="6">
        <v>4000</v>
      </c>
      <c r="D158" s="6">
        <v>4000</v>
      </c>
      <c r="E158" s="6">
        <f t="shared" si="4"/>
        <v>-900</v>
      </c>
      <c r="F158" s="6">
        <v>3100</v>
      </c>
    </row>
    <row r="159" spans="1:6" x14ac:dyDescent="0.25">
      <c r="A159" s="19" t="s">
        <v>49</v>
      </c>
      <c r="B159" s="11">
        <v>300</v>
      </c>
      <c r="C159" s="11">
        <v>300</v>
      </c>
      <c r="D159" s="11">
        <v>300</v>
      </c>
      <c r="E159" s="6">
        <f t="shared" si="4"/>
        <v>0</v>
      </c>
      <c r="F159" s="11">
        <v>300</v>
      </c>
    </row>
    <row r="160" spans="1:6" x14ac:dyDescent="0.25">
      <c r="A160" s="16" t="s">
        <v>94</v>
      </c>
      <c r="B160" s="11">
        <v>300</v>
      </c>
      <c r="C160" s="11">
        <v>300</v>
      </c>
      <c r="D160" s="11">
        <v>300</v>
      </c>
      <c r="E160" s="6">
        <f t="shared" si="4"/>
        <v>0</v>
      </c>
      <c r="F160" s="11">
        <v>300</v>
      </c>
    </row>
    <row r="161" spans="1:6" x14ac:dyDescent="0.25">
      <c r="A161" s="19" t="s">
        <v>50</v>
      </c>
      <c r="B161" s="11">
        <v>400</v>
      </c>
      <c r="C161" s="11">
        <v>400</v>
      </c>
      <c r="D161" s="11">
        <v>400</v>
      </c>
      <c r="E161" s="6">
        <f t="shared" si="4"/>
        <v>80</v>
      </c>
      <c r="F161" s="11">
        <v>480</v>
      </c>
    </row>
    <row r="162" spans="1:6" x14ac:dyDescent="0.25">
      <c r="A162" s="16" t="s">
        <v>94</v>
      </c>
      <c r="B162" s="11">
        <v>400</v>
      </c>
      <c r="C162" s="11">
        <v>400</v>
      </c>
      <c r="D162" s="11">
        <v>400</v>
      </c>
      <c r="E162" s="6">
        <f t="shared" si="4"/>
        <v>0</v>
      </c>
      <c r="F162" s="11">
        <v>400</v>
      </c>
    </row>
    <row r="163" spans="1:6" x14ac:dyDescent="0.25">
      <c r="A163" s="16" t="s">
        <v>89</v>
      </c>
      <c r="B163" s="5"/>
      <c r="C163" s="5"/>
      <c r="D163" s="5"/>
      <c r="E163" s="6">
        <f t="shared" si="4"/>
        <v>80</v>
      </c>
      <c r="F163" s="11">
        <v>80</v>
      </c>
    </row>
    <row r="164" spans="1:6" x14ac:dyDescent="0.25">
      <c r="A164" s="5" t="s">
        <v>51</v>
      </c>
      <c r="B164" s="11">
        <v>600</v>
      </c>
      <c r="C164" s="11">
        <v>600</v>
      </c>
      <c r="D164" s="11">
        <v>600</v>
      </c>
      <c r="E164" s="6">
        <f t="shared" si="4"/>
        <v>40</v>
      </c>
      <c r="F164" s="11">
        <v>640</v>
      </c>
    </row>
    <row r="165" spans="1:6" x14ac:dyDescent="0.25">
      <c r="A165" s="19" t="s">
        <v>52</v>
      </c>
      <c r="B165" s="11">
        <v>500</v>
      </c>
      <c r="C165" s="11">
        <v>500</v>
      </c>
      <c r="D165" s="11">
        <v>500</v>
      </c>
      <c r="E165" s="6">
        <f t="shared" si="4"/>
        <v>-10</v>
      </c>
      <c r="F165" s="11">
        <v>490</v>
      </c>
    </row>
    <row r="166" spans="1:6" x14ac:dyDescent="0.25">
      <c r="A166" s="16" t="s">
        <v>94</v>
      </c>
      <c r="B166" s="11">
        <v>500</v>
      </c>
      <c r="C166" s="11">
        <v>500</v>
      </c>
      <c r="D166" s="11">
        <v>500</v>
      </c>
      <c r="E166" s="6">
        <f t="shared" si="4"/>
        <v>-460</v>
      </c>
      <c r="F166" s="11">
        <v>40</v>
      </c>
    </row>
    <row r="167" spans="1:6" x14ac:dyDescent="0.25">
      <c r="A167" s="16" t="s">
        <v>90</v>
      </c>
      <c r="B167" s="5"/>
      <c r="C167" s="5"/>
      <c r="D167" s="5"/>
      <c r="E167" s="6">
        <f t="shared" si="4"/>
        <v>450</v>
      </c>
      <c r="F167" s="11">
        <v>450</v>
      </c>
    </row>
    <row r="168" spans="1:6" x14ac:dyDescent="0.25">
      <c r="A168" s="19" t="s">
        <v>53</v>
      </c>
      <c r="B168" s="11">
        <v>100</v>
      </c>
      <c r="C168" s="11">
        <v>100</v>
      </c>
      <c r="D168" s="11">
        <v>100</v>
      </c>
      <c r="E168" s="6">
        <f t="shared" si="4"/>
        <v>50</v>
      </c>
      <c r="F168" s="11">
        <v>150</v>
      </c>
    </row>
    <row r="169" spans="1:6" x14ac:dyDescent="0.25">
      <c r="A169" s="16" t="s">
        <v>94</v>
      </c>
      <c r="B169" s="11">
        <v>100</v>
      </c>
      <c r="C169" s="11">
        <v>100</v>
      </c>
      <c r="D169" s="11">
        <v>100</v>
      </c>
      <c r="E169" s="6">
        <f t="shared" si="4"/>
        <v>50</v>
      </c>
      <c r="F169" s="11">
        <v>150</v>
      </c>
    </row>
    <row r="170" spans="1:6" x14ac:dyDescent="0.25">
      <c r="A170" s="5" t="s">
        <v>67</v>
      </c>
      <c r="B170" s="6">
        <v>2000</v>
      </c>
      <c r="C170" s="6">
        <v>2000</v>
      </c>
      <c r="D170" s="6">
        <v>2000</v>
      </c>
      <c r="E170" s="6">
        <f t="shared" si="4"/>
        <v>15006</v>
      </c>
      <c r="F170" s="6">
        <v>17006</v>
      </c>
    </row>
    <row r="171" spans="1:6" x14ac:dyDescent="0.25">
      <c r="A171" s="19" t="s">
        <v>68</v>
      </c>
      <c r="B171" s="5"/>
      <c r="C171" s="5"/>
      <c r="D171" s="5"/>
      <c r="E171" s="6">
        <f t="shared" si="4"/>
        <v>14900</v>
      </c>
      <c r="F171" s="6">
        <v>14900</v>
      </c>
    </row>
    <row r="172" spans="1:6" x14ac:dyDescent="0.25">
      <c r="A172" s="16" t="s">
        <v>95</v>
      </c>
      <c r="B172" s="5"/>
      <c r="C172" s="5"/>
      <c r="D172" s="5"/>
      <c r="E172" s="6">
        <f t="shared" si="4"/>
        <v>14900</v>
      </c>
      <c r="F172" s="6">
        <v>14900</v>
      </c>
    </row>
    <row r="173" spans="1:6" x14ac:dyDescent="0.25">
      <c r="A173" s="19" t="s">
        <v>69</v>
      </c>
      <c r="B173" s="6">
        <v>2000</v>
      </c>
      <c r="C173" s="6">
        <v>2000</v>
      </c>
      <c r="D173" s="6">
        <v>2000</v>
      </c>
      <c r="E173" s="6">
        <f t="shared" si="4"/>
        <v>106</v>
      </c>
      <c r="F173" s="6">
        <v>2106</v>
      </c>
    </row>
    <row r="174" spans="1:6" x14ac:dyDescent="0.25">
      <c r="A174" s="16" t="s">
        <v>95</v>
      </c>
      <c r="B174" s="6">
        <v>2000</v>
      </c>
      <c r="C174" s="6">
        <v>2000</v>
      </c>
      <c r="D174" s="6">
        <v>2000</v>
      </c>
      <c r="E174" s="6">
        <f t="shared" si="4"/>
        <v>106</v>
      </c>
      <c r="F174" s="6">
        <v>2106</v>
      </c>
    </row>
    <row r="175" spans="1:6" x14ac:dyDescent="0.25">
      <c r="A175" s="5" t="s">
        <v>70</v>
      </c>
      <c r="B175" s="11">
        <v>600</v>
      </c>
      <c r="C175" s="11">
        <v>600</v>
      </c>
      <c r="D175" s="11">
        <v>600</v>
      </c>
      <c r="E175" s="6">
        <f t="shared" si="4"/>
        <v>0</v>
      </c>
      <c r="F175" s="11">
        <v>600</v>
      </c>
    </row>
    <row r="176" spans="1:6" x14ac:dyDescent="0.25">
      <c r="A176" s="19" t="s">
        <v>71</v>
      </c>
      <c r="B176" s="11">
        <v>600</v>
      </c>
      <c r="C176" s="11">
        <v>600</v>
      </c>
      <c r="D176" s="11">
        <v>600</v>
      </c>
      <c r="E176" s="6">
        <f t="shared" si="4"/>
        <v>0</v>
      </c>
      <c r="F176" s="11">
        <v>600</v>
      </c>
    </row>
    <row r="177" spans="1:6" x14ac:dyDescent="0.25">
      <c r="A177" s="16" t="s">
        <v>90</v>
      </c>
      <c r="B177" s="11">
        <v>600</v>
      </c>
      <c r="C177" s="11">
        <v>600</v>
      </c>
      <c r="D177" s="11">
        <v>600</v>
      </c>
      <c r="E177" s="6">
        <f t="shared" si="4"/>
        <v>0</v>
      </c>
      <c r="F177" s="11">
        <v>600</v>
      </c>
    </row>
    <row r="178" spans="1:6" x14ac:dyDescent="0.25">
      <c r="A178" s="5" t="s">
        <v>72</v>
      </c>
      <c r="B178" s="6">
        <v>19000</v>
      </c>
      <c r="C178" s="6">
        <v>19000</v>
      </c>
      <c r="D178" s="6">
        <v>19000</v>
      </c>
      <c r="E178" s="6">
        <f t="shared" si="4"/>
        <v>9600</v>
      </c>
      <c r="F178" s="6">
        <v>28600</v>
      </c>
    </row>
    <row r="179" spans="1:6" x14ac:dyDescent="0.25">
      <c r="A179" s="19" t="s">
        <v>78</v>
      </c>
      <c r="B179" s="6">
        <v>7000</v>
      </c>
      <c r="C179" s="6">
        <v>7000</v>
      </c>
      <c r="D179" s="6">
        <v>7000</v>
      </c>
      <c r="E179" s="6">
        <f t="shared" si="4"/>
        <v>1830</v>
      </c>
      <c r="F179" s="6">
        <v>8830</v>
      </c>
    </row>
    <row r="180" spans="1:6" x14ac:dyDescent="0.25">
      <c r="A180" s="16" t="s">
        <v>94</v>
      </c>
      <c r="B180" s="6">
        <v>7000</v>
      </c>
      <c r="C180" s="6">
        <v>7000</v>
      </c>
      <c r="D180" s="6">
        <v>7000</v>
      </c>
      <c r="E180" s="6">
        <f t="shared" si="4"/>
        <v>0</v>
      </c>
      <c r="F180" s="6">
        <v>7000</v>
      </c>
    </row>
    <row r="181" spans="1:6" x14ac:dyDescent="0.25">
      <c r="A181" s="16" t="s">
        <v>90</v>
      </c>
      <c r="B181" s="5"/>
      <c r="C181" s="5"/>
      <c r="D181" s="5"/>
      <c r="E181" s="6">
        <f t="shared" si="4"/>
        <v>1830</v>
      </c>
      <c r="F181" s="6">
        <v>1830</v>
      </c>
    </row>
    <row r="182" spans="1:6" x14ac:dyDescent="0.25">
      <c r="A182" s="19" t="s">
        <v>73</v>
      </c>
      <c r="B182" s="5"/>
      <c r="C182" s="5"/>
      <c r="D182" s="5"/>
      <c r="E182" s="6">
        <f t="shared" si="4"/>
        <v>3340</v>
      </c>
      <c r="F182" s="6">
        <v>3340</v>
      </c>
    </row>
    <row r="183" spans="1:6" x14ac:dyDescent="0.25">
      <c r="A183" s="16" t="s">
        <v>90</v>
      </c>
      <c r="B183" s="5"/>
      <c r="C183" s="5"/>
      <c r="D183" s="5"/>
      <c r="E183" s="6">
        <f t="shared" si="4"/>
        <v>2740</v>
      </c>
      <c r="F183" s="6">
        <v>2740</v>
      </c>
    </row>
    <row r="184" spans="1:6" x14ac:dyDescent="0.25">
      <c r="A184" s="16" t="s">
        <v>89</v>
      </c>
      <c r="B184" s="5"/>
      <c r="C184" s="5"/>
      <c r="D184" s="5"/>
      <c r="E184" s="6">
        <f t="shared" si="4"/>
        <v>600</v>
      </c>
      <c r="F184" s="11">
        <v>600</v>
      </c>
    </row>
    <row r="185" spans="1:6" x14ac:dyDescent="0.25">
      <c r="A185" s="19" t="s">
        <v>79</v>
      </c>
      <c r="B185" s="5"/>
      <c r="C185" s="5"/>
      <c r="D185" s="5"/>
      <c r="E185" s="6">
        <f t="shared" si="4"/>
        <v>1130</v>
      </c>
      <c r="F185" s="6">
        <v>1130</v>
      </c>
    </row>
    <row r="186" spans="1:6" x14ac:dyDescent="0.25">
      <c r="A186" s="16" t="s">
        <v>90</v>
      </c>
      <c r="B186" s="5"/>
      <c r="C186" s="5"/>
      <c r="D186" s="5"/>
      <c r="E186" s="6">
        <f t="shared" si="4"/>
        <v>330</v>
      </c>
      <c r="F186" s="11">
        <v>330</v>
      </c>
    </row>
    <row r="187" spans="1:6" x14ac:dyDescent="0.25">
      <c r="A187" s="16" t="s">
        <v>89</v>
      </c>
      <c r="B187" s="5"/>
      <c r="C187" s="5"/>
      <c r="D187" s="5"/>
      <c r="E187" s="6">
        <f t="shared" si="4"/>
        <v>800</v>
      </c>
      <c r="F187" s="11">
        <v>800</v>
      </c>
    </row>
    <row r="188" spans="1:6" x14ac:dyDescent="0.25">
      <c r="A188" s="19" t="s">
        <v>74</v>
      </c>
      <c r="B188" s="6">
        <v>12000</v>
      </c>
      <c r="C188" s="6">
        <v>12000</v>
      </c>
      <c r="D188" s="6">
        <v>12000</v>
      </c>
      <c r="E188" s="6">
        <f t="shared" si="4"/>
        <v>3300</v>
      </c>
      <c r="F188" s="6">
        <v>15300</v>
      </c>
    </row>
    <row r="189" spans="1:6" x14ac:dyDescent="0.25">
      <c r="A189" s="16" t="s">
        <v>94</v>
      </c>
      <c r="B189" s="6">
        <v>1000</v>
      </c>
      <c r="C189" s="6">
        <v>1000</v>
      </c>
      <c r="D189" s="6">
        <v>1000</v>
      </c>
      <c r="E189" s="6">
        <f t="shared" si="4"/>
        <v>0</v>
      </c>
      <c r="F189" s="6">
        <v>1000</v>
      </c>
    </row>
    <row r="190" spans="1:6" x14ac:dyDescent="0.25">
      <c r="A190" s="16" t="s">
        <v>90</v>
      </c>
      <c r="B190" s="6">
        <v>11000</v>
      </c>
      <c r="C190" s="6">
        <v>11000</v>
      </c>
      <c r="D190" s="6">
        <v>11000</v>
      </c>
      <c r="E190" s="6">
        <f t="shared" si="4"/>
        <v>3300</v>
      </c>
      <c r="F190" s="6">
        <v>14300</v>
      </c>
    </row>
    <row r="191" spans="1:6" x14ac:dyDescent="0.25">
      <c r="A191" s="18" t="s">
        <v>96</v>
      </c>
      <c r="B191" s="17">
        <v>1279200</v>
      </c>
      <c r="C191" s="17">
        <v>1291000</v>
      </c>
      <c r="D191" s="17">
        <v>1291000</v>
      </c>
      <c r="E191" s="17">
        <f>SUM(E14+E44+E164+E170+E175+E178)</f>
        <v>116969</v>
      </c>
      <c r="F191" s="17">
        <v>1407969</v>
      </c>
    </row>
  </sheetData>
  <pageMargins left="0.31" right="0.16" top="1" bottom="1" header="0.5" footer="0.5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/>
  </sheetViews>
  <sheetFormatPr defaultRowHeight="15" x14ac:dyDescent="0.25"/>
  <cols>
    <col min="1" max="1" width="63.5703125" style="1" customWidth="1"/>
    <col min="2" max="6" width="15.85546875" style="1" customWidth="1"/>
    <col min="8" max="16384" width="9.140625" style="1"/>
  </cols>
  <sheetData>
    <row r="1" spans="1:6" ht="15.75" thickBot="1" x14ac:dyDescent="0.3">
      <c r="A1" s="1" t="s">
        <v>0</v>
      </c>
    </row>
    <row r="2" spans="1:6" ht="30.75" customHeight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118</v>
      </c>
      <c r="F2" s="2" t="s">
        <v>5</v>
      </c>
    </row>
    <row r="3" spans="1:6" x14ac:dyDescent="0.25">
      <c r="A3" s="3" t="s">
        <v>6</v>
      </c>
      <c r="B3" s="4">
        <v>1279200</v>
      </c>
      <c r="C3" s="4">
        <v>1291000</v>
      </c>
      <c r="D3" s="4">
        <v>1291000</v>
      </c>
      <c r="E3" s="4">
        <f t="shared" ref="E3:E13" si="0">+F3-D3</f>
        <v>116969</v>
      </c>
      <c r="F3" s="4">
        <v>1407969</v>
      </c>
    </row>
    <row r="4" spans="1:6" x14ac:dyDescent="0.25">
      <c r="A4" s="3" t="s">
        <v>7</v>
      </c>
      <c r="B4" s="4">
        <v>1279200</v>
      </c>
      <c r="C4" s="4">
        <v>1291000</v>
      </c>
      <c r="D4" s="4">
        <v>1291000</v>
      </c>
      <c r="E4" s="4">
        <f t="shared" si="0"/>
        <v>116969</v>
      </c>
      <c r="F4" s="4">
        <v>1407969</v>
      </c>
    </row>
    <row r="5" spans="1:6" ht="26.25" x14ac:dyDescent="0.25">
      <c r="A5" s="5" t="s">
        <v>8</v>
      </c>
      <c r="B5" s="6">
        <v>1279200</v>
      </c>
      <c r="C5" s="6">
        <v>1291000</v>
      </c>
      <c r="D5" s="6">
        <v>1291000</v>
      </c>
      <c r="E5" s="6">
        <f t="shared" si="0"/>
        <v>116969</v>
      </c>
      <c r="F5" s="6">
        <v>1407969</v>
      </c>
    </row>
    <row r="6" spans="1:6" x14ac:dyDescent="0.25">
      <c r="A6" s="16" t="s">
        <v>95</v>
      </c>
      <c r="B6" s="6">
        <v>65270</v>
      </c>
      <c r="C6" s="6">
        <v>77070</v>
      </c>
      <c r="D6" s="6">
        <v>77070</v>
      </c>
      <c r="E6" s="6">
        <f t="shared" si="0"/>
        <v>61778</v>
      </c>
      <c r="F6" s="6">
        <v>138848</v>
      </c>
    </row>
    <row r="7" spans="1:6" x14ac:dyDescent="0.25">
      <c r="A7" s="16" t="s">
        <v>94</v>
      </c>
      <c r="B7" s="6">
        <v>65000</v>
      </c>
      <c r="C7" s="6">
        <v>65000</v>
      </c>
      <c r="D7" s="6">
        <v>65000</v>
      </c>
      <c r="E7" s="6">
        <f t="shared" si="0"/>
        <v>1000</v>
      </c>
      <c r="F7" s="6">
        <v>66000</v>
      </c>
    </row>
    <row r="8" spans="1:6" x14ac:dyDescent="0.25">
      <c r="A8" s="16" t="s">
        <v>93</v>
      </c>
      <c r="B8" s="11">
        <v>70</v>
      </c>
      <c r="C8" s="11">
        <v>70</v>
      </c>
      <c r="D8" s="11">
        <v>70</v>
      </c>
      <c r="E8" s="11">
        <f t="shared" si="0"/>
        <v>15</v>
      </c>
      <c r="F8" s="11">
        <v>85</v>
      </c>
    </row>
    <row r="9" spans="1:6" x14ac:dyDescent="0.25">
      <c r="A9" s="16" t="s">
        <v>92</v>
      </c>
      <c r="B9" s="6">
        <v>10970</v>
      </c>
      <c r="C9" s="6">
        <v>10970</v>
      </c>
      <c r="D9" s="6">
        <v>10970</v>
      </c>
      <c r="E9" s="6">
        <f t="shared" si="0"/>
        <v>0</v>
      </c>
      <c r="F9" s="6">
        <v>10970</v>
      </c>
    </row>
    <row r="10" spans="1:6" ht="26.25" x14ac:dyDescent="0.25">
      <c r="A10" s="16" t="s">
        <v>91</v>
      </c>
      <c r="B10" s="6">
        <v>1053160</v>
      </c>
      <c r="C10" s="6">
        <v>1053160</v>
      </c>
      <c r="D10" s="6">
        <v>1053160</v>
      </c>
      <c r="E10" s="6">
        <f t="shared" si="0"/>
        <v>21840</v>
      </c>
      <c r="F10" s="6">
        <v>1075000</v>
      </c>
    </row>
    <row r="11" spans="1:6" x14ac:dyDescent="0.25">
      <c r="A11" s="16" t="s">
        <v>90</v>
      </c>
      <c r="B11" s="6">
        <v>84730</v>
      </c>
      <c r="C11" s="6">
        <v>84730</v>
      </c>
      <c r="D11" s="6">
        <v>84730</v>
      </c>
      <c r="E11" s="6">
        <f t="shared" si="0"/>
        <v>11246</v>
      </c>
      <c r="F11" s="6">
        <v>95976</v>
      </c>
    </row>
    <row r="12" spans="1:6" x14ac:dyDescent="0.25">
      <c r="A12" s="16" t="s">
        <v>89</v>
      </c>
      <c r="B12" s="5"/>
      <c r="C12" s="5"/>
      <c r="D12" s="5"/>
      <c r="E12" s="6">
        <f t="shared" si="0"/>
        <v>21090</v>
      </c>
      <c r="F12" s="6">
        <v>21090</v>
      </c>
    </row>
    <row r="13" spans="1:6" x14ac:dyDescent="0.25">
      <c r="A13" s="14" t="s">
        <v>88</v>
      </c>
      <c r="B13" s="15">
        <v>1279200</v>
      </c>
      <c r="C13" s="15">
        <v>1291000</v>
      </c>
      <c r="D13" s="15">
        <v>1291000</v>
      </c>
      <c r="E13" s="15">
        <f t="shared" si="0"/>
        <v>116969</v>
      </c>
      <c r="F13" s="15">
        <v>1407969</v>
      </c>
    </row>
  </sheetData>
  <pageMargins left="0.28000000000000003" right="0.21" top="1" bottom="1" header="0.5" footer="0.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showGridLines="0" workbookViewId="0"/>
  </sheetViews>
  <sheetFormatPr defaultRowHeight="11.25" x14ac:dyDescent="0.15"/>
  <cols>
    <col min="1" max="1" width="65" style="1" customWidth="1"/>
    <col min="2" max="4" width="16.28515625" style="1" customWidth="1"/>
    <col min="5" max="5" width="14.5703125" style="1" customWidth="1"/>
    <col min="6" max="6" width="15.5703125" style="1" customWidth="1"/>
    <col min="7" max="16384" width="9.140625" style="1"/>
  </cols>
  <sheetData>
    <row r="1" spans="1:6" ht="12" thickBot="1" x14ac:dyDescent="0.2">
      <c r="A1" s="1" t="s">
        <v>0</v>
      </c>
    </row>
    <row r="2" spans="1:6" ht="30" customHeight="1" thickBot="1" x14ac:dyDescent="0.2">
      <c r="A2" s="2" t="s">
        <v>1</v>
      </c>
      <c r="B2" s="2" t="s">
        <v>2</v>
      </c>
      <c r="C2" s="2" t="s">
        <v>3</v>
      </c>
      <c r="D2" s="2" t="s">
        <v>4</v>
      </c>
      <c r="E2" s="86" t="s">
        <v>118</v>
      </c>
      <c r="F2" s="2" t="s">
        <v>5</v>
      </c>
    </row>
    <row r="3" spans="1:6" ht="12.75" x14ac:dyDescent="0.2">
      <c r="A3" s="3" t="s">
        <v>6</v>
      </c>
      <c r="B3" s="4">
        <v>1279200</v>
      </c>
      <c r="C3" s="4">
        <v>1291000</v>
      </c>
      <c r="D3" s="4">
        <v>1291000</v>
      </c>
      <c r="E3" s="4">
        <f>SUM(F3-D3)</f>
        <v>116969</v>
      </c>
      <c r="F3" s="4">
        <v>1407969</v>
      </c>
    </row>
    <row r="4" spans="1:6" ht="12.75" x14ac:dyDescent="0.2">
      <c r="A4" s="3" t="s">
        <v>7</v>
      </c>
      <c r="B4" s="4">
        <v>1279200</v>
      </c>
      <c r="C4" s="4">
        <v>1291000</v>
      </c>
      <c r="D4" s="4">
        <v>1291000</v>
      </c>
      <c r="E4" s="4">
        <f>SUM(F4-D4)</f>
        <v>116969</v>
      </c>
      <c r="F4" s="4">
        <v>1407969</v>
      </c>
    </row>
    <row r="5" spans="1:6" ht="25.5" x14ac:dyDescent="0.2">
      <c r="A5" s="5" t="s">
        <v>8</v>
      </c>
      <c r="B5" s="6">
        <v>1279200</v>
      </c>
      <c r="C5" s="6">
        <v>1291000</v>
      </c>
      <c r="D5" s="6">
        <v>1291000</v>
      </c>
      <c r="E5" s="6">
        <f>F5-D5</f>
        <v>116969</v>
      </c>
      <c r="F5" s="6">
        <v>1407969</v>
      </c>
    </row>
    <row r="6" spans="1:6" ht="12.75" x14ac:dyDescent="0.2">
      <c r="A6" s="7" t="s">
        <v>9</v>
      </c>
      <c r="B6" s="8">
        <v>57000</v>
      </c>
      <c r="C6" s="8">
        <v>57000</v>
      </c>
      <c r="D6" s="8">
        <v>57000</v>
      </c>
      <c r="E6" s="8">
        <f>SUM(F6-D6)</f>
        <v>1320</v>
      </c>
      <c r="F6" s="8">
        <v>58320</v>
      </c>
    </row>
    <row r="7" spans="1:6" ht="12.75" x14ac:dyDescent="0.2">
      <c r="A7" s="9" t="s">
        <v>10</v>
      </c>
      <c r="B7" s="6">
        <v>56400</v>
      </c>
      <c r="C7" s="6">
        <v>56400</v>
      </c>
      <c r="D7" s="6">
        <v>56400</v>
      </c>
      <c r="E7" s="6">
        <f>F7-D7</f>
        <v>1730</v>
      </c>
      <c r="F7" s="6">
        <v>58130</v>
      </c>
    </row>
    <row r="8" spans="1:6" ht="12.75" x14ac:dyDescent="0.2">
      <c r="A8" s="10" t="s">
        <v>11</v>
      </c>
      <c r="B8" s="6">
        <v>1800</v>
      </c>
      <c r="C8" s="6">
        <v>1800</v>
      </c>
      <c r="D8" s="6">
        <v>1800</v>
      </c>
      <c r="E8" s="6">
        <f t="shared" ref="E8:E50" si="0">F8-D8</f>
        <v>0</v>
      </c>
      <c r="F8" s="6">
        <v>1800</v>
      </c>
    </row>
    <row r="9" spans="1:6" ht="12.75" x14ac:dyDescent="0.2">
      <c r="A9" s="10" t="s">
        <v>12</v>
      </c>
      <c r="B9" s="5"/>
      <c r="C9" s="5"/>
      <c r="D9" s="5"/>
      <c r="E9" s="6">
        <f t="shared" si="0"/>
        <v>320</v>
      </c>
      <c r="F9" s="11">
        <v>320</v>
      </c>
    </row>
    <row r="10" spans="1:6" ht="12.75" x14ac:dyDescent="0.2">
      <c r="A10" s="10" t="s">
        <v>13</v>
      </c>
      <c r="B10" s="11">
        <v>300</v>
      </c>
      <c r="C10" s="11">
        <v>300</v>
      </c>
      <c r="D10" s="11">
        <v>300</v>
      </c>
      <c r="E10" s="6">
        <f t="shared" si="0"/>
        <v>200</v>
      </c>
      <c r="F10" s="11">
        <v>500</v>
      </c>
    </row>
    <row r="11" spans="1:6" ht="12.75" x14ac:dyDescent="0.2">
      <c r="A11" s="10" t="s">
        <v>14</v>
      </c>
      <c r="B11" s="11">
        <v>40</v>
      </c>
      <c r="C11" s="11">
        <v>40</v>
      </c>
      <c r="D11" s="11">
        <v>40</v>
      </c>
      <c r="E11" s="6">
        <f t="shared" si="0"/>
        <v>0</v>
      </c>
      <c r="F11" s="11">
        <v>40</v>
      </c>
    </row>
    <row r="12" spans="1:6" ht="12.75" x14ac:dyDescent="0.2">
      <c r="A12" s="10" t="s">
        <v>15</v>
      </c>
      <c r="B12" s="11">
        <v>200</v>
      </c>
      <c r="C12" s="11">
        <v>200</v>
      </c>
      <c r="D12" s="11">
        <v>200</v>
      </c>
      <c r="E12" s="6">
        <f t="shared" si="0"/>
        <v>0</v>
      </c>
      <c r="F12" s="11">
        <v>200</v>
      </c>
    </row>
    <row r="13" spans="1:6" ht="12.75" x14ac:dyDescent="0.2">
      <c r="A13" s="10" t="s">
        <v>16</v>
      </c>
      <c r="B13" s="11">
        <v>200</v>
      </c>
      <c r="C13" s="11">
        <v>200</v>
      </c>
      <c r="D13" s="11">
        <v>200</v>
      </c>
      <c r="E13" s="6">
        <f t="shared" si="0"/>
        <v>0</v>
      </c>
      <c r="F13" s="11">
        <v>200</v>
      </c>
    </row>
    <row r="14" spans="1:6" ht="12.75" x14ac:dyDescent="0.2">
      <c r="A14" s="10" t="s">
        <v>17</v>
      </c>
      <c r="B14" s="11">
        <v>800</v>
      </c>
      <c r="C14" s="11">
        <v>800</v>
      </c>
      <c r="D14" s="11">
        <v>800</v>
      </c>
      <c r="E14" s="6">
        <f t="shared" si="0"/>
        <v>350</v>
      </c>
      <c r="F14" s="6">
        <v>1150</v>
      </c>
    </row>
    <row r="15" spans="1:6" ht="12.75" x14ac:dyDescent="0.2">
      <c r="A15" s="10" t="s">
        <v>18</v>
      </c>
      <c r="B15" s="6">
        <v>3000</v>
      </c>
      <c r="C15" s="6">
        <v>3000</v>
      </c>
      <c r="D15" s="6">
        <v>3000</v>
      </c>
      <c r="E15" s="6">
        <f t="shared" si="0"/>
        <v>20</v>
      </c>
      <c r="F15" s="6">
        <v>3020</v>
      </c>
    </row>
    <row r="16" spans="1:6" ht="12.75" x14ac:dyDescent="0.2">
      <c r="A16" s="10" t="s">
        <v>19</v>
      </c>
      <c r="B16" s="11">
        <v>500</v>
      </c>
      <c r="C16" s="11">
        <v>500</v>
      </c>
      <c r="D16" s="11">
        <v>500</v>
      </c>
      <c r="E16" s="6">
        <f t="shared" si="0"/>
        <v>200</v>
      </c>
      <c r="F16" s="11">
        <v>700</v>
      </c>
    </row>
    <row r="17" spans="1:6" ht="12.75" x14ac:dyDescent="0.2">
      <c r="A17" s="10" t="s">
        <v>20</v>
      </c>
      <c r="B17" s="6">
        <v>1800</v>
      </c>
      <c r="C17" s="6">
        <v>1800</v>
      </c>
      <c r="D17" s="6">
        <v>1800</v>
      </c>
      <c r="E17" s="6">
        <f t="shared" si="0"/>
        <v>100</v>
      </c>
      <c r="F17" s="6">
        <v>1900</v>
      </c>
    </row>
    <row r="18" spans="1:6" ht="12.75" x14ac:dyDescent="0.2">
      <c r="A18" s="10" t="s">
        <v>21</v>
      </c>
      <c r="B18" s="6">
        <v>2650</v>
      </c>
      <c r="C18" s="6">
        <v>2650</v>
      </c>
      <c r="D18" s="6">
        <v>2650</v>
      </c>
      <c r="E18" s="6">
        <f t="shared" si="0"/>
        <v>100</v>
      </c>
      <c r="F18" s="6">
        <v>2750</v>
      </c>
    </row>
    <row r="19" spans="1:6" ht="12.75" x14ac:dyDescent="0.2">
      <c r="A19" s="10" t="s">
        <v>22</v>
      </c>
      <c r="B19" s="6">
        <v>2945</v>
      </c>
      <c r="C19" s="6">
        <v>2945</v>
      </c>
      <c r="D19" s="6">
        <v>2945</v>
      </c>
      <c r="E19" s="6">
        <f t="shared" si="0"/>
        <v>10</v>
      </c>
      <c r="F19" s="6">
        <v>2955</v>
      </c>
    </row>
    <row r="20" spans="1:6" ht="12.75" x14ac:dyDescent="0.2">
      <c r="A20" s="10" t="s">
        <v>23</v>
      </c>
      <c r="B20" s="11">
        <v>180</v>
      </c>
      <c r="C20" s="11">
        <v>180</v>
      </c>
      <c r="D20" s="11">
        <v>180</v>
      </c>
      <c r="E20" s="6">
        <f t="shared" si="0"/>
        <v>0</v>
      </c>
      <c r="F20" s="11">
        <v>180</v>
      </c>
    </row>
    <row r="21" spans="1:6" ht="12.75" x14ac:dyDescent="0.2">
      <c r="A21" s="10" t="s">
        <v>24</v>
      </c>
      <c r="B21" s="6">
        <v>4500</v>
      </c>
      <c r="C21" s="6">
        <v>4500</v>
      </c>
      <c r="D21" s="6">
        <v>4500</v>
      </c>
      <c r="E21" s="6">
        <f t="shared" si="0"/>
        <v>0</v>
      </c>
      <c r="F21" s="6">
        <v>4500</v>
      </c>
    </row>
    <row r="22" spans="1:6" ht="12.75" x14ac:dyDescent="0.2">
      <c r="A22" s="10" t="s">
        <v>25</v>
      </c>
      <c r="B22" s="11">
        <v>100</v>
      </c>
      <c r="C22" s="11">
        <v>100</v>
      </c>
      <c r="D22" s="11">
        <v>100</v>
      </c>
      <c r="E22" s="6">
        <f t="shared" si="0"/>
        <v>-100</v>
      </c>
      <c r="F22" s="5"/>
    </row>
    <row r="23" spans="1:6" ht="25.5" x14ac:dyDescent="0.2">
      <c r="A23" s="10" t="s">
        <v>26</v>
      </c>
      <c r="B23" s="6">
        <v>6000</v>
      </c>
      <c r="C23" s="6">
        <v>6000</v>
      </c>
      <c r="D23" s="6">
        <v>6000</v>
      </c>
      <c r="E23" s="6">
        <f t="shared" si="0"/>
        <v>0</v>
      </c>
      <c r="F23" s="6">
        <v>6000</v>
      </c>
    </row>
    <row r="24" spans="1:6" ht="25.5" x14ac:dyDescent="0.2">
      <c r="A24" s="10" t="s">
        <v>27</v>
      </c>
      <c r="B24" s="5"/>
      <c r="C24" s="5"/>
      <c r="D24" s="5"/>
      <c r="E24" s="6">
        <f t="shared" si="0"/>
        <v>560</v>
      </c>
      <c r="F24" s="11">
        <v>560</v>
      </c>
    </row>
    <row r="25" spans="1:6" ht="12.75" x14ac:dyDescent="0.2">
      <c r="A25" s="10" t="s">
        <v>28</v>
      </c>
      <c r="B25" s="11">
        <v>400</v>
      </c>
      <c r="C25" s="11">
        <v>400</v>
      </c>
      <c r="D25" s="11">
        <v>400</v>
      </c>
      <c r="E25" s="6">
        <f t="shared" si="0"/>
        <v>200</v>
      </c>
      <c r="F25" s="11">
        <v>600</v>
      </c>
    </row>
    <row r="26" spans="1:6" ht="12.75" x14ac:dyDescent="0.2">
      <c r="A26" s="10" t="s">
        <v>29</v>
      </c>
      <c r="B26" s="11">
        <v>400</v>
      </c>
      <c r="C26" s="11">
        <v>400</v>
      </c>
      <c r="D26" s="11">
        <v>400</v>
      </c>
      <c r="E26" s="6">
        <f t="shared" si="0"/>
        <v>0</v>
      </c>
      <c r="F26" s="11">
        <v>400</v>
      </c>
    </row>
    <row r="27" spans="1:6" ht="12.75" x14ac:dyDescent="0.2">
      <c r="A27" s="10" t="s">
        <v>30</v>
      </c>
      <c r="B27" s="11">
        <v>700</v>
      </c>
      <c r="C27" s="11">
        <v>700</v>
      </c>
      <c r="D27" s="11">
        <v>700</v>
      </c>
      <c r="E27" s="6">
        <f t="shared" si="0"/>
        <v>300</v>
      </c>
      <c r="F27" s="6">
        <v>1000</v>
      </c>
    </row>
    <row r="28" spans="1:6" ht="12.75" x14ac:dyDescent="0.2">
      <c r="A28" s="10" t="s">
        <v>31</v>
      </c>
      <c r="B28" s="11">
        <v>200</v>
      </c>
      <c r="C28" s="11">
        <v>200</v>
      </c>
      <c r="D28" s="11">
        <v>200</v>
      </c>
      <c r="E28" s="6">
        <f t="shared" si="0"/>
        <v>-100</v>
      </c>
      <c r="F28" s="11">
        <v>100</v>
      </c>
    </row>
    <row r="29" spans="1:6" ht="25.5" x14ac:dyDescent="0.2">
      <c r="A29" s="10" t="s">
        <v>32</v>
      </c>
      <c r="B29" s="6">
        <v>10000</v>
      </c>
      <c r="C29" s="6">
        <v>10000</v>
      </c>
      <c r="D29" s="6">
        <v>10000</v>
      </c>
      <c r="E29" s="6">
        <f t="shared" si="0"/>
        <v>0</v>
      </c>
      <c r="F29" s="6">
        <v>10000</v>
      </c>
    </row>
    <row r="30" spans="1:6" ht="12.75" x14ac:dyDescent="0.2">
      <c r="A30" s="10" t="s">
        <v>33</v>
      </c>
      <c r="B30" s="6">
        <v>1500</v>
      </c>
      <c r="C30" s="6">
        <v>1500</v>
      </c>
      <c r="D30" s="6">
        <v>1500</v>
      </c>
      <c r="E30" s="6">
        <f t="shared" si="0"/>
        <v>-500</v>
      </c>
      <c r="F30" s="6">
        <v>1000</v>
      </c>
    </row>
    <row r="31" spans="1:6" ht="12.75" x14ac:dyDescent="0.2">
      <c r="A31" s="10" t="s">
        <v>34</v>
      </c>
      <c r="B31" s="6">
        <v>1100</v>
      </c>
      <c r="C31" s="6">
        <v>1100</v>
      </c>
      <c r="D31" s="6">
        <v>1100</v>
      </c>
      <c r="E31" s="6">
        <f t="shared" si="0"/>
        <v>100</v>
      </c>
      <c r="F31" s="6">
        <v>1200</v>
      </c>
    </row>
    <row r="32" spans="1:6" ht="12.75" x14ac:dyDescent="0.2">
      <c r="A32" s="10" t="s">
        <v>35</v>
      </c>
      <c r="B32" s="11">
        <v>550</v>
      </c>
      <c r="C32" s="11">
        <v>550</v>
      </c>
      <c r="D32" s="11">
        <v>550</v>
      </c>
      <c r="E32" s="6">
        <f t="shared" si="0"/>
        <v>20</v>
      </c>
      <c r="F32" s="11">
        <v>570</v>
      </c>
    </row>
    <row r="33" spans="1:6" ht="12.75" x14ac:dyDescent="0.2">
      <c r="A33" s="10" t="s">
        <v>36</v>
      </c>
      <c r="B33" s="6">
        <v>2400</v>
      </c>
      <c r="C33" s="6">
        <v>2400</v>
      </c>
      <c r="D33" s="6">
        <v>2400</v>
      </c>
      <c r="E33" s="6">
        <f t="shared" si="0"/>
        <v>0</v>
      </c>
      <c r="F33" s="6">
        <v>2400</v>
      </c>
    </row>
    <row r="34" spans="1:6" ht="12.75" x14ac:dyDescent="0.2">
      <c r="A34" s="10" t="s">
        <v>37</v>
      </c>
      <c r="B34" s="6">
        <v>2200</v>
      </c>
      <c r="C34" s="6">
        <v>2200</v>
      </c>
      <c r="D34" s="6">
        <v>2200</v>
      </c>
      <c r="E34" s="6">
        <f t="shared" si="0"/>
        <v>0</v>
      </c>
      <c r="F34" s="6">
        <v>2200</v>
      </c>
    </row>
    <row r="35" spans="1:6" ht="12.75" x14ac:dyDescent="0.2">
      <c r="A35" s="10" t="s">
        <v>38</v>
      </c>
      <c r="B35" s="11">
        <v>750</v>
      </c>
      <c r="C35" s="11">
        <v>750</v>
      </c>
      <c r="D35" s="11">
        <v>750</v>
      </c>
      <c r="E35" s="6">
        <f t="shared" si="0"/>
        <v>120</v>
      </c>
      <c r="F35" s="11">
        <v>870</v>
      </c>
    </row>
    <row r="36" spans="1:6" ht="12.75" x14ac:dyDescent="0.2">
      <c r="A36" s="10" t="s">
        <v>39</v>
      </c>
      <c r="B36" s="11">
        <v>780</v>
      </c>
      <c r="C36" s="11">
        <v>780</v>
      </c>
      <c r="D36" s="11">
        <v>780</v>
      </c>
      <c r="E36" s="6">
        <f t="shared" si="0"/>
        <v>120</v>
      </c>
      <c r="F36" s="11">
        <v>900</v>
      </c>
    </row>
    <row r="37" spans="1:6" ht="12.75" x14ac:dyDescent="0.2">
      <c r="A37" s="10" t="s">
        <v>40</v>
      </c>
      <c r="B37" s="6">
        <v>2240</v>
      </c>
      <c r="C37" s="6">
        <v>2240</v>
      </c>
      <c r="D37" s="6">
        <v>2240</v>
      </c>
      <c r="E37" s="6">
        <f t="shared" si="0"/>
        <v>0</v>
      </c>
      <c r="F37" s="6">
        <v>2240</v>
      </c>
    </row>
    <row r="38" spans="1:6" ht="12.75" x14ac:dyDescent="0.2">
      <c r="A38" s="10" t="s">
        <v>41</v>
      </c>
      <c r="B38" s="11">
        <v>600</v>
      </c>
      <c r="C38" s="11">
        <v>600</v>
      </c>
      <c r="D38" s="11">
        <v>600</v>
      </c>
      <c r="E38" s="6">
        <f t="shared" si="0"/>
        <v>220</v>
      </c>
      <c r="F38" s="11">
        <v>820</v>
      </c>
    </row>
    <row r="39" spans="1:6" ht="12.75" x14ac:dyDescent="0.2">
      <c r="A39" s="10" t="s">
        <v>42</v>
      </c>
      <c r="B39" s="6">
        <v>2515</v>
      </c>
      <c r="C39" s="6">
        <v>2515</v>
      </c>
      <c r="D39" s="6">
        <v>2515</v>
      </c>
      <c r="E39" s="6">
        <f t="shared" si="0"/>
        <v>0</v>
      </c>
      <c r="F39" s="6">
        <v>2515</v>
      </c>
    </row>
    <row r="40" spans="1:6" ht="25.5" x14ac:dyDescent="0.2">
      <c r="A40" s="10" t="s">
        <v>43</v>
      </c>
      <c r="B40" s="11">
        <v>300</v>
      </c>
      <c r="C40" s="11">
        <v>300</v>
      </c>
      <c r="D40" s="11">
        <v>300</v>
      </c>
      <c r="E40" s="6">
        <f t="shared" si="0"/>
        <v>-300</v>
      </c>
      <c r="F40" s="5"/>
    </row>
    <row r="41" spans="1:6" ht="12.75" x14ac:dyDescent="0.2">
      <c r="A41" s="10" t="s">
        <v>44</v>
      </c>
      <c r="B41" s="11">
        <v>500</v>
      </c>
      <c r="C41" s="11">
        <v>500</v>
      </c>
      <c r="D41" s="11">
        <v>500</v>
      </c>
      <c r="E41" s="6">
        <f t="shared" si="0"/>
        <v>0</v>
      </c>
      <c r="F41" s="11">
        <v>500</v>
      </c>
    </row>
    <row r="42" spans="1:6" ht="12.75" x14ac:dyDescent="0.2">
      <c r="A42" s="10" t="s">
        <v>45</v>
      </c>
      <c r="B42" s="6">
        <v>2200</v>
      </c>
      <c r="C42" s="6">
        <v>2200</v>
      </c>
      <c r="D42" s="6">
        <v>2200</v>
      </c>
      <c r="E42" s="6">
        <f t="shared" si="0"/>
        <v>-120</v>
      </c>
      <c r="F42" s="6">
        <v>2080</v>
      </c>
    </row>
    <row r="43" spans="1:6" ht="12.75" x14ac:dyDescent="0.2">
      <c r="A43" s="10" t="s">
        <v>46</v>
      </c>
      <c r="B43" s="11">
        <v>950</v>
      </c>
      <c r="C43" s="11">
        <v>950</v>
      </c>
      <c r="D43" s="11">
        <v>950</v>
      </c>
      <c r="E43" s="6">
        <f t="shared" si="0"/>
        <v>-90</v>
      </c>
      <c r="F43" s="11">
        <v>860</v>
      </c>
    </row>
    <row r="44" spans="1:6" ht="12.75" x14ac:dyDescent="0.2">
      <c r="A44" s="10" t="s">
        <v>47</v>
      </c>
      <c r="B44" s="11">
        <v>200</v>
      </c>
      <c r="C44" s="11">
        <v>200</v>
      </c>
      <c r="D44" s="11">
        <v>200</v>
      </c>
      <c r="E44" s="6">
        <f t="shared" si="0"/>
        <v>0</v>
      </c>
      <c r="F44" s="11">
        <v>200</v>
      </c>
    </row>
    <row r="45" spans="1:6" ht="12.75" x14ac:dyDescent="0.2">
      <c r="A45" s="10" t="s">
        <v>48</v>
      </c>
      <c r="B45" s="11">
        <v>200</v>
      </c>
      <c r="C45" s="11">
        <v>200</v>
      </c>
      <c r="D45" s="11">
        <v>200</v>
      </c>
      <c r="E45" s="6">
        <f t="shared" si="0"/>
        <v>0</v>
      </c>
      <c r="F45" s="11">
        <v>200</v>
      </c>
    </row>
    <row r="46" spans="1:6" ht="12.75" x14ac:dyDescent="0.2">
      <c r="A46" s="10" t="s">
        <v>49</v>
      </c>
      <c r="B46" s="11">
        <v>300</v>
      </c>
      <c r="C46" s="11">
        <v>300</v>
      </c>
      <c r="D46" s="11">
        <v>300</v>
      </c>
      <c r="E46" s="6">
        <f t="shared" si="0"/>
        <v>0</v>
      </c>
      <c r="F46" s="11">
        <v>300</v>
      </c>
    </row>
    <row r="47" spans="1:6" ht="12.75" x14ac:dyDescent="0.2">
      <c r="A47" s="10" t="s">
        <v>50</v>
      </c>
      <c r="B47" s="11">
        <v>400</v>
      </c>
      <c r="C47" s="11">
        <v>400</v>
      </c>
      <c r="D47" s="11">
        <v>400</v>
      </c>
      <c r="E47" s="6">
        <f t="shared" si="0"/>
        <v>0</v>
      </c>
      <c r="F47" s="11">
        <v>400</v>
      </c>
    </row>
    <row r="48" spans="1:6" ht="12.75" x14ac:dyDescent="0.2">
      <c r="A48" s="9" t="s">
        <v>51</v>
      </c>
      <c r="B48" s="11">
        <v>600</v>
      </c>
      <c r="C48" s="11">
        <v>600</v>
      </c>
      <c r="D48" s="11">
        <v>600</v>
      </c>
      <c r="E48" s="6">
        <f t="shared" si="0"/>
        <v>-410</v>
      </c>
      <c r="F48" s="11">
        <v>190</v>
      </c>
    </row>
    <row r="49" spans="1:6" ht="12.75" x14ac:dyDescent="0.2">
      <c r="A49" s="10" t="s">
        <v>52</v>
      </c>
      <c r="B49" s="11">
        <v>500</v>
      </c>
      <c r="C49" s="11">
        <v>500</v>
      </c>
      <c r="D49" s="11">
        <v>500</v>
      </c>
      <c r="E49" s="6">
        <f t="shared" si="0"/>
        <v>-460</v>
      </c>
      <c r="F49" s="11">
        <v>40</v>
      </c>
    </row>
    <row r="50" spans="1:6" ht="12.75" x14ac:dyDescent="0.2">
      <c r="A50" s="10" t="s">
        <v>53</v>
      </c>
      <c r="B50" s="11">
        <v>100</v>
      </c>
      <c r="C50" s="11">
        <v>100</v>
      </c>
      <c r="D50" s="11">
        <v>100</v>
      </c>
      <c r="E50" s="6">
        <f t="shared" si="0"/>
        <v>50</v>
      </c>
      <c r="F50" s="11">
        <v>150</v>
      </c>
    </row>
    <row r="51" spans="1:6" ht="12.75" x14ac:dyDescent="0.2">
      <c r="A51" s="12" t="s">
        <v>54</v>
      </c>
      <c r="B51" s="8">
        <v>1053160</v>
      </c>
      <c r="C51" s="8">
        <v>1053160</v>
      </c>
      <c r="D51" s="8">
        <v>1053160</v>
      </c>
      <c r="E51" s="8">
        <f>F51-D51</f>
        <v>21840</v>
      </c>
      <c r="F51" s="8">
        <v>1075000</v>
      </c>
    </row>
    <row r="52" spans="1:6" ht="12.75" x14ac:dyDescent="0.2">
      <c r="A52" s="9" t="s">
        <v>55</v>
      </c>
      <c r="B52" s="6">
        <v>1009160</v>
      </c>
      <c r="C52" s="6">
        <v>1009160</v>
      </c>
      <c r="D52" s="6">
        <v>1009160</v>
      </c>
      <c r="E52" s="6">
        <f>F52-D52</f>
        <v>13640</v>
      </c>
      <c r="F52" s="6">
        <v>1022800</v>
      </c>
    </row>
    <row r="53" spans="1:6" ht="12.75" x14ac:dyDescent="0.2">
      <c r="A53" s="10" t="s">
        <v>56</v>
      </c>
      <c r="B53" s="6">
        <v>840000</v>
      </c>
      <c r="C53" s="6">
        <v>840000</v>
      </c>
      <c r="D53" s="6">
        <v>840000</v>
      </c>
      <c r="E53" s="6">
        <f>F53-D53</f>
        <v>8000</v>
      </c>
      <c r="F53" s="6">
        <v>848000</v>
      </c>
    </row>
    <row r="54" spans="1:6" ht="12.75" x14ac:dyDescent="0.2">
      <c r="A54" s="10" t="s">
        <v>57</v>
      </c>
      <c r="B54" s="6">
        <v>13600</v>
      </c>
      <c r="C54" s="6">
        <v>13600</v>
      </c>
      <c r="D54" s="6">
        <v>13600</v>
      </c>
      <c r="E54" s="6">
        <f t="shared" ref="E54:E62" si="1">F54-D54</f>
        <v>3000</v>
      </c>
      <c r="F54" s="6">
        <v>16600</v>
      </c>
    </row>
    <row r="55" spans="1:6" ht="12.75" x14ac:dyDescent="0.2">
      <c r="A55" s="10" t="s">
        <v>58</v>
      </c>
      <c r="B55" s="6">
        <v>2800</v>
      </c>
      <c r="C55" s="6">
        <v>2800</v>
      </c>
      <c r="D55" s="6">
        <v>2800</v>
      </c>
      <c r="E55" s="6">
        <f t="shared" si="1"/>
        <v>700</v>
      </c>
      <c r="F55" s="6">
        <v>3500</v>
      </c>
    </row>
    <row r="56" spans="1:6" ht="12.75" x14ac:dyDescent="0.2">
      <c r="A56" s="10" t="s">
        <v>59</v>
      </c>
      <c r="B56" s="6">
        <v>3000</v>
      </c>
      <c r="C56" s="6">
        <v>3000</v>
      </c>
      <c r="D56" s="6">
        <v>3000</v>
      </c>
      <c r="E56" s="6">
        <f t="shared" si="1"/>
        <v>0</v>
      </c>
      <c r="F56" s="6">
        <v>3000</v>
      </c>
    </row>
    <row r="57" spans="1:6" ht="12.75" x14ac:dyDescent="0.2">
      <c r="A57" s="10" t="s">
        <v>60</v>
      </c>
      <c r="B57" s="6">
        <v>10500</v>
      </c>
      <c r="C57" s="6">
        <v>10500</v>
      </c>
      <c r="D57" s="6">
        <v>10500</v>
      </c>
      <c r="E57" s="6">
        <f t="shared" si="1"/>
        <v>0</v>
      </c>
      <c r="F57" s="6">
        <v>10500</v>
      </c>
    </row>
    <row r="58" spans="1:6" ht="12.75" x14ac:dyDescent="0.2">
      <c r="A58" s="10" t="s">
        <v>61</v>
      </c>
      <c r="B58" s="11">
        <v>660</v>
      </c>
      <c r="C58" s="11">
        <v>660</v>
      </c>
      <c r="D58" s="11">
        <v>660</v>
      </c>
      <c r="E58" s="6">
        <f t="shared" si="1"/>
        <v>540</v>
      </c>
      <c r="F58" s="6">
        <v>1200</v>
      </c>
    </row>
    <row r="59" spans="1:6" ht="12.75" x14ac:dyDescent="0.2">
      <c r="A59" s="10" t="s">
        <v>62</v>
      </c>
      <c r="B59" s="6">
        <v>138600</v>
      </c>
      <c r="C59" s="6">
        <v>138600</v>
      </c>
      <c r="D59" s="6">
        <v>138600</v>
      </c>
      <c r="E59" s="6">
        <f t="shared" si="1"/>
        <v>1400</v>
      </c>
      <c r="F59" s="6">
        <v>140000</v>
      </c>
    </row>
    <row r="60" spans="1:6" ht="12.75" x14ac:dyDescent="0.2">
      <c r="A60" s="9" t="s">
        <v>10</v>
      </c>
      <c r="B60" s="6">
        <v>44000</v>
      </c>
      <c r="C60" s="6">
        <v>44000</v>
      </c>
      <c r="D60" s="6">
        <v>44000</v>
      </c>
      <c r="E60" s="6">
        <f t="shared" si="1"/>
        <v>8200</v>
      </c>
      <c r="F60" s="6">
        <v>52200</v>
      </c>
    </row>
    <row r="61" spans="1:6" ht="12.75" x14ac:dyDescent="0.2">
      <c r="A61" s="10" t="s">
        <v>63</v>
      </c>
      <c r="B61" s="6">
        <v>40000</v>
      </c>
      <c r="C61" s="6">
        <v>40000</v>
      </c>
      <c r="D61" s="6">
        <v>40000</v>
      </c>
      <c r="E61" s="6">
        <f t="shared" si="1"/>
        <v>9100</v>
      </c>
      <c r="F61" s="6">
        <v>49100</v>
      </c>
    </row>
    <row r="62" spans="1:6" ht="25.5" x14ac:dyDescent="0.2">
      <c r="A62" s="10" t="s">
        <v>64</v>
      </c>
      <c r="B62" s="6">
        <v>4000</v>
      </c>
      <c r="C62" s="6">
        <v>4000</v>
      </c>
      <c r="D62" s="6">
        <v>4000</v>
      </c>
      <c r="E62" s="6">
        <f t="shared" si="1"/>
        <v>-900</v>
      </c>
      <c r="F62" s="6">
        <v>3100</v>
      </c>
    </row>
    <row r="63" spans="1:6" ht="12.75" x14ac:dyDescent="0.2">
      <c r="A63" s="7" t="s">
        <v>65</v>
      </c>
      <c r="B63" s="8">
        <v>6900</v>
      </c>
      <c r="C63" s="8">
        <v>16900</v>
      </c>
      <c r="D63" s="8">
        <v>16900</v>
      </c>
      <c r="E63" s="8">
        <f>F63-D63</f>
        <v>24282</v>
      </c>
      <c r="F63" s="8">
        <v>41182</v>
      </c>
    </row>
    <row r="64" spans="1:6" ht="12.75" x14ac:dyDescent="0.2">
      <c r="A64" s="9" t="s">
        <v>55</v>
      </c>
      <c r="B64" s="11">
        <v>0</v>
      </c>
      <c r="C64" s="11">
        <v>0</v>
      </c>
      <c r="D64" s="11">
        <v>0</v>
      </c>
      <c r="E64" s="6">
        <f>F64-D64</f>
        <v>17956</v>
      </c>
      <c r="F64" s="6">
        <v>17956</v>
      </c>
    </row>
    <row r="65" spans="1:6" ht="12.75" x14ac:dyDescent="0.2">
      <c r="A65" s="10" t="s">
        <v>66</v>
      </c>
      <c r="B65" s="5"/>
      <c r="C65" s="5"/>
      <c r="D65" s="5"/>
      <c r="E65" s="6">
        <f t="shared" ref="E65:E83" si="2">F65-D65</f>
        <v>14811</v>
      </c>
      <c r="F65" s="6">
        <v>14811</v>
      </c>
    </row>
    <row r="66" spans="1:6" ht="12.75" x14ac:dyDescent="0.2">
      <c r="A66" s="10" t="s">
        <v>57</v>
      </c>
      <c r="B66" s="5"/>
      <c r="C66" s="5"/>
      <c r="D66" s="5"/>
      <c r="E66" s="6">
        <f t="shared" si="2"/>
        <v>100</v>
      </c>
      <c r="F66" s="11">
        <v>100</v>
      </c>
    </row>
    <row r="67" spans="1:6" ht="12.75" x14ac:dyDescent="0.2">
      <c r="A67" s="10" t="s">
        <v>60</v>
      </c>
      <c r="B67" s="5"/>
      <c r="C67" s="5"/>
      <c r="D67" s="5"/>
      <c r="E67" s="6">
        <f t="shared" si="2"/>
        <v>600</v>
      </c>
      <c r="F67" s="11">
        <v>600</v>
      </c>
    </row>
    <row r="68" spans="1:6" ht="12.75" x14ac:dyDescent="0.2">
      <c r="A68" s="10" t="s">
        <v>62</v>
      </c>
      <c r="B68" s="5"/>
      <c r="C68" s="5"/>
      <c r="D68" s="5"/>
      <c r="E68" s="6">
        <f t="shared" si="2"/>
        <v>2445</v>
      </c>
      <c r="F68" s="6">
        <v>2445</v>
      </c>
    </row>
    <row r="69" spans="1:6" ht="12.75" x14ac:dyDescent="0.2">
      <c r="A69" s="9" t="s">
        <v>10</v>
      </c>
      <c r="B69" s="6">
        <v>4300</v>
      </c>
      <c r="C69" s="6">
        <v>14300</v>
      </c>
      <c r="D69" s="6">
        <v>14300</v>
      </c>
      <c r="E69" s="6">
        <f t="shared" si="2"/>
        <v>-9280</v>
      </c>
      <c r="F69" s="6">
        <v>5020</v>
      </c>
    </row>
    <row r="70" spans="1:6" ht="12.75" x14ac:dyDescent="0.2">
      <c r="A70" s="10" t="s">
        <v>63</v>
      </c>
      <c r="B70" s="5"/>
      <c r="C70" s="5"/>
      <c r="D70" s="5"/>
      <c r="E70" s="6">
        <f t="shared" si="2"/>
        <v>320</v>
      </c>
      <c r="F70" s="11">
        <v>320</v>
      </c>
    </row>
    <row r="71" spans="1:6" ht="12.75" x14ac:dyDescent="0.2">
      <c r="A71" s="10" t="s">
        <v>22</v>
      </c>
      <c r="B71" s="11">
        <v>200</v>
      </c>
      <c r="C71" s="11">
        <v>200</v>
      </c>
      <c r="D71" s="11">
        <v>200</v>
      </c>
      <c r="E71" s="6">
        <f t="shared" si="2"/>
        <v>-180</v>
      </c>
      <c r="F71" s="11">
        <v>20</v>
      </c>
    </row>
    <row r="72" spans="1:6" ht="25.5" x14ac:dyDescent="0.2">
      <c r="A72" s="10" t="s">
        <v>32</v>
      </c>
      <c r="B72" s="6">
        <v>4000</v>
      </c>
      <c r="C72" s="6">
        <v>4000</v>
      </c>
      <c r="D72" s="6">
        <v>4000</v>
      </c>
      <c r="E72" s="6">
        <f t="shared" si="2"/>
        <v>500</v>
      </c>
      <c r="F72" s="6">
        <v>4500</v>
      </c>
    </row>
    <row r="73" spans="1:6" ht="12.75" x14ac:dyDescent="0.2">
      <c r="A73" s="10" t="s">
        <v>44</v>
      </c>
      <c r="B73" s="5"/>
      <c r="C73" s="6">
        <v>10000</v>
      </c>
      <c r="D73" s="6">
        <v>10000</v>
      </c>
      <c r="E73" s="6">
        <f t="shared" si="2"/>
        <v>-10000</v>
      </c>
      <c r="F73" s="5"/>
    </row>
    <row r="74" spans="1:6" ht="12.75" x14ac:dyDescent="0.2">
      <c r="A74" s="10" t="s">
        <v>45</v>
      </c>
      <c r="B74" s="11">
        <v>100</v>
      </c>
      <c r="C74" s="11">
        <v>100</v>
      </c>
      <c r="D74" s="11">
        <v>100</v>
      </c>
      <c r="E74" s="6">
        <f t="shared" si="2"/>
        <v>0</v>
      </c>
      <c r="F74" s="11">
        <v>100</v>
      </c>
    </row>
    <row r="75" spans="1:6" ht="12.75" x14ac:dyDescent="0.2">
      <c r="A75" s="10" t="s">
        <v>50</v>
      </c>
      <c r="B75" s="5"/>
      <c r="C75" s="5"/>
      <c r="D75" s="5"/>
      <c r="E75" s="6">
        <f t="shared" si="2"/>
        <v>80</v>
      </c>
      <c r="F75" s="11">
        <v>80</v>
      </c>
    </row>
    <row r="76" spans="1:6" ht="25.5" x14ac:dyDescent="0.2">
      <c r="A76" s="9" t="s">
        <v>67</v>
      </c>
      <c r="B76" s="6">
        <v>2000</v>
      </c>
      <c r="C76" s="6">
        <v>2000</v>
      </c>
      <c r="D76" s="6">
        <v>2000</v>
      </c>
      <c r="E76" s="6">
        <f t="shared" si="2"/>
        <v>15006</v>
      </c>
      <c r="F76" s="6">
        <v>17006</v>
      </c>
    </row>
    <row r="77" spans="1:6" ht="12.75" x14ac:dyDescent="0.2">
      <c r="A77" s="10" t="s">
        <v>68</v>
      </c>
      <c r="B77" s="5"/>
      <c r="C77" s="5"/>
      <c r="D77" s="5"/>
      <c r="E77" s="6">
        <f t="shared" si="2"/>
        <v>14900</v>
      </c>
      <c r="F77" s="6">
        <v>14900</v>
      </c>
    </row>
    <row r="78" spans="1:6" ht="12.75" x14ac:dyDescent="0.2">
      <c r="A78" s="10" t="s">
        <v>69</v>
      </c>
      <c r="B78" s="6">
        <v>2000</v>
      </c>
      <c r="C78" s="6">
        <v>2000</v>
      </c>
      <c r="D78" s="6">
        <v>2000</v>
      </c>
      <c r="E78" s="6">
        <f t="shared" si="2"/>
        <v>106</v>
      </c>
      <c r="F78" s="6">
        <v>2106</v>
      </c>
    </row>
    <row r="79" spans="1:6" ht="12.75" x14ac:dyDescent="0.2">
      <c r="A79" s="9" t="s">
        <v>70</v>
      </c>
      <c r="B79" s="11">
        <v>600</v>
      </c>
      <c r="C79" s="11">
        <v>600</v>
      </c>
      <c r="D79" s="11">
        <v>600</v>
      </c>
      <c r="E79" s="6">
        <f t="shared" si="2"/>
        <v>0</v>
      </c>
      <c r="F79" s="11">
        <v>600</v>
      </c>
    </row>
    <row r="80" spans="1:6" ht="12.75" x14ac:dyDescent="0.2">
      <c r="A80" s="10" t="s">
        <v>71</v>
      </c>
      <c r="B80" s="11">
        <v>600</v>
      </c>
      <c r="C80" s="11">
        <v>600</v>
      </c>
      <c r="D80" s="11">
        <v>600</v>
      </c>
      <c r="E80" s="6">
        <f t="shared" si="2"/>
        <v>0</v>
      </c>
      <c r="F80" s="11">
        <v>600</v>
      </c>
    </row>
    <row r="81" spans="1:6" ht="12.75" x14ac:dyDescent="0.2">
      <c r="A81" s="9" t="s">
        <v>72</v>
      </c>
      <c r="B81" s="11">
        <v>0</v>
      </c>
      <c r="C81" s="11">
        <v>0</v>
      </c>
      <c r="D81" s="11">
        <v>0</v>
      </c>
      <c r="E81" s="6">
        <f t="shared" si="2"/>
        <v>600</v>
      </c>
      <c r="F81" s="11">
        <v>600</v>
      </c>
    </row>
    <row r="82" spans="1:6" ht="12.75" x14ac:dyDescent="0.2">
      <c r="A82" s="10" t="s">
        <v>73</v>
      </c>
      <c r="B82" s="5"/>
      <c r="C82" s="5"/>
      <c r="D82" s="5"/>
      <c r="E82" s="6">
        <f t="shared" si="2"/>
        <v>600</v>
      </c>
      <c r="F82" s="11">
        <v>600</v>
      </c>
    </row>
    <row r="83" spans="1:6" ht="12.75" x14ac:dyDescent="0.2">
      <c r="A83" s="10" t="s">
        <v>74</v>
      </c>
      <c r="B83" s="5"/>
      <c r="C83" s="5"/>
      <c r="D83" s="5"/>
      <c r="E83" s="6">
        <f t="shared" si="2"/>
        <v>0</v>
      </c>
      <c r="F83" s="5"/>
    </row>
    <row r="84" spans="1:6" ht="12.75" x14ac:dyDescent="0.2">
      <c r="A84" s="7" t="s">
        <v>75</v>
      </c>
      <c r="B84" s="8">
        <v>49550</v>
      </c>
      <c r="C84" s="8">
        <v>49550</v>
      </c>
      <c r="D84" s="8">
        <v>49550</v>
      </c>
      <c r="E84" s="8">
        <f>F84-D84</f>
        <v>25060</v>
      </c>
      <c r="F84" s="8">
        <v>74610</v>
      </c>
    </row>
    <row r="85" spans="1:6" ht="12.75" x14ac:dyDescent="0.2">
      <c r="A85" s="9" t="s">
        <v>55</v>
      </c>
      <c r="B85" s="6">
        <v>42640</v>
      </c>
      <c r="C85" s="6">
        <v>42640</v>
      </c>
      <c r="D85" s="6">
        <v>42640</v>
      </c>
      <c r="E85" s="6">
        <f>F85-D85</f>
        <v>14300</v>
      </c>
      <c r="F85" s="6">
        <v>56940</v>
      </c>
    </row>
    <row r="86" spans="1:6" ht="12.75" x14ac:dyDescent="0.2">
      <c r="A86" s="10" t="s">
        <v>56</v>
      </c>
      <c r="B86" s="6">
        <v>36000</v>
      </c>
      <c r="C86" s="6">
        <v>36000</v>
      </c>
      <c r="D86" s="6">
        <v>36000</v>
      </c>
      <c r="E86" s="6">
        <f t="shared" ref="E86:E111" si="3">F86-D86</f>
        <v>11000</v>
      </c>
      <c r="F86" s="6">
        <v>47000</v>
      </c>
    </row>
    <row r="87" spans="1:6" ht="12.75" x14ac:dyDescent="0.2">
      <c r="A87" s="10" t="s">
        <v>57</v>
      </c>
      <c r="B87" s="11">
        <v>400</v>
      </c>
      <c r="C87" s="11">
        <v>400</v>
      </c>
      <c r="D87" s="11">
        <v>400</v>
      </c>
      <c r="E87" s="6">
        <f t="shared" si="3"/>
        <v>400</v>
      </c>
      <c r="F87" s="11">
        <v>800</v>
      </c>
    </row>
    <row r="88" spans="1:6" ht="12.75" x14ac:dyDescent="0.2">
      <c r="A88" s="10" t="s">
        <v>58</v>
      </c>
      <c r="B88" s="5"/>
      <c r="C88" s="5"/>
      <c r="D88" s="5"/>
      <c r="E88" s="6">
        <f t="shared" si="3"/>
        <v>200</v>
      </c>
      <c r="F88" s="11">
        <v>200</v>
      </c>
    </row>
    <row r="89" spans="1:6" ht="12.75" x14ac:dyDescent="0.2">
      <c r="A89" s="10" t="s">
        <v>60</v>
      </c>
      <c r="B89" s="11">
        <v>300</v>
      </c>
      <c r="C89" s="11">
        <v>300</v>
      </c>
      <c r="D89" s="11">
        <v>300</v>
      </c>
      <c r="E89" s="6">
        <f t="shared" si="3"/>
        <v>900</v>
      </c>
      <c r="F89" s="6">
        <v>1200</v>
      </c>
    </row>
    <row r="90" spans="1:6" ht="12.75" x14ac:dyDescent="0.2">
      <c r="A90" s="10" t="s">
        <v>62</v>
      </c>
      <c r="B90" s="6">
        <v>5940</v>
      </c>
      <c r="C90" s="6">
        <v>5940</v>
      </c>
      <c r="D90" s="6">
        <v>5940</v>
      </c>
      <c r="E90" s="6">
        <f t="shared" si="3"/>
        <v>1800</v>
      </c>
      <c r="F90" s="6">
        <v>7740</v>
      </c>
    </row>
    <row r="91" spans="1:6" ht="12.75" x14ac:dyDescent="0.2">
      <c r="A91" s="9" t="s">
        <v>10</v>
      </c>
      <c r="B91" s="6">
        <v>6910</v>
      </c>
      <c r="C91" s="6">
        <v>6910</v>
      </c>
      <c r="D91" s="6">
        <v>6910</v>
      </c>
      <c r="E91" s="6">
        <f t="shared" si="3"/>
        <v>4610</v>
      </c>
      <c r="F91" s="6">
        <v>11520</v>
      </c>
    </row>
    <row r="92" spans="1:6" ht="12.75" x14ac:dyDescent="0.2">
      <c r="A92" s="10" t="s">
        <v>63</v>
      </c>
      <c r="B92" s="6">
        <v>1750</v>
      </c>
      <c r="C92" s="6">
        <v>1750</v>
      </c>
      <c r="D92" s="6">
        <v>1750</v>
      </c>
      <c r="E92" s="6">
        <f t="shared" si="3"/>
        <v>285</v>
      </c>
      <c r="F92" s="6">
        <v>2035</v>
      </c>
    </row>
    <row r="93" spans="1:6" ht="12.75" x14ac:dyDescent="0.2">
      <c r="A93" s="10" t="s">
        <v>18</v>
      </c>
      <c r="B93" s="11">
        <v>600</v>
      </c>
      <c r="C93" s="11">
        <v>600</v>
      </c>
      <c r="D93" s="11">
        <v>600</v>
      </c>
      <c r="E93" s="6">
        <f t="shared" si="3"/>
        <v>700</v>
      </c>
      <c r="F93" s="6">
        <v>1300</v>
      </c>
    </row>
    <row r="94" spans="1:6" ht="12.75" x14ac:dyDescent="0.2">
      <c r="A94" s="10" t="s">
        <v>19</v>
      </c>
      <c r="B94" s="11">
        <v>200</v>
      </c>
      <c r="C94" s="11">
        <v>200</v>
      </c>
      <c r="D94" s="11">
        <v>200</v>
      </c>
      <c r="E94" s="6">
        <f t="shared" si="3"/>
        <v>0</v>
      </c>
      <c r="F94" s="11">
        <v>200</v>
      </c>
    </row>
    <row r="95" spans="1:6" ht="12.75" x14ac:dyDescent="0.2">
      <c r="A95" s="10" t="s">
        <v>20</v>
      </c>
      <c r="B95" s="11">
        <v>500</v>
      </c>
      <c r="C95" s="11">
        <v>500</v>
      </c>
      <c r="D95" s="11">
        <v>500</v>
      </c>
      <c r="E95" s="6">
        <f t="shared" si="3"/>
        <v>600</v>
      </c>
      <c r="F95" s="6">
        <v>1100</v>
      </c>
    </row>
    <row r="96" spans="1:6" ht="12.75" x14ac:dyDescent="0.2">
      <c r="A96" s="10" t="s">
        <v>21</v>
      </c>
      <c r="B96" s="11">
        <v>700</v>
      </c>
      <c r="C96" s="11">
        <v>700</v>
      </c>
      <c r="D96" s="11">
        <v>700</v>
      </c>
      <c r="E96" s="6">
        <f t="shared" si="3"/>
        <v>600</v>
      </c>
      <c r="F96" s="6">
        <v>1300</v>
      </c>
    </row>
    <row r="97" spans="1:6" ht="12.75" x14ac:dyDescent="0.2">
      <c r="A97" s="10" t="s">
        <v>22</v>
      </c>
      <c r="B97" s="11">
        <v>800</v>
      </c>
      <c r="C97" s="11">
        <v>800</v>
      </c>
      <c r="D97" s="11">
        <v>800</v>
      </c>
      <c r="E97" s="6">
        <f t="shared" si="3"/>
        <v>1140</v>
      </c>
      <c r="F97" s="6">
        <v>1940</v>
      </c>
    </row>
    <row r="98" spans="1:6" ht="12.75" x14ac:dyDescent="0.2">
      <c r="A98" s="10" t="s">
        <v>24</v>
      </c>
      <c r="B98" s="11">
        <v>500</v>
      </c>
      <c r="C98" s="11">
        <v>500</v>
      </c>
      <c r="D98" s="11">
        <v>500</v>
      </c>
      <c r="E98" s="6">
        <f t="shared" si="3"/>
        <v>-500</v>
      </c>
      <c r="F98" s="5"/>
    </row>
    <row r="99" spans="1:6" ht="12.75" x14ac:dyDescent="0.2">
      <c r="A99" s="10" t="s">
        <v>25</v>
      </c>
      <c r="B99" s="5"/>
      <c r="C99" s="5"/>
      <c r="D99" s="5"/>
      <c r="E99" s="6">
        <f t="shared" si="3"/>
        <v>200</v>
      </c>
      <c r="F99" s="11">
        <v>200</v>
      </c>
    </row>
    <row r="100" spans="1:6" ht="25.5" x14ac:dyDescent="0.2">
      <c r="A100" s="10" t="s">
        <v>27</v>
      </c>
      <c r="B100" s="11">
        <v>270</v>
      </c>
      <c r="C100" s="11">
        <v>270</v>
      </c>
      <c r="D100" s="11">
        <v>270</v>
      </c>
      <c r="E100" s="6">
        <f t="shared" si="3"/>
        <v>0</v>
      </c>
      <c r="F100" s="11">
        <v>270</v>
      </c>
    </row>
    <row r="101" spans="1:6" ht="12.75" x14ac:dyDescent="0.2">
      <c r="A101" s="10" t="s">
        <v>28</v>
      </c>
      <c r="B101" s="11">
        <v>300</v>
      </c>
      <c r="C101" s="11">
        <v>300</v>
      </c>
      <c r="D101" s="11">
        <v>300</v>
      </c>
      <c r="E101" s="6">
        <f t="shared" si="3"/>
        <v>185</v>
      </c>
      <c r="F101" s="11">
        <v>485</v>
      </c>
    </row>
    <row r="102" spans="1:6" ht="25.5" x14ac:dyDescent="0.2">
      <c r="A102" s="10" t="s">
        <v>76</v>
      </c>
      <c r="B102" s="11">
        <v>200</v>
      </c>
      <c r="C102" s="11">
        <v>200</v>
      </c>
      <c r="D102" s="11">
        <v>200</v>
      </c>
      <c r="E102" s="6">
        <f t="shared" si="3"/>
        <v>0</v>
      </c>
      <c r="F102" s="11">
        <v>200</v>
      </c>
    </row>
    <row r="103" spans="1:6" ht="25.5" x14ac:dyDescent="0.2">
      <c r="A103" s="10" t="s">
        <v>32</v>
      </c>
      <c r="B103" s="11">
        <v>290</v>
      </c>
      <c r="C103" s="11">
        <v>290</v>
      </c>
      <c r="D103" s="11">
        <v>290</v>
      </c>
      <c r="E103" s="6">
        <f t="shared" si="3"/>
        <v>0</v>
      </c>
      <c r="F103" s="11">
        <v>290</v>
      </c>
    </row>
    <row r="104" spans="1:6" ht="12.75" x14ac:dyDescent="0.2">
      <c r="A104" s="10" t="s">
        <v>77</v>
      </c>
      <c r="B104" s="11">
        <v>800</v>
      </c>
      <c r="C104" s="11">
        <v>800</v>
      </c>
      <c r="D104" s="11">
        <v>800</v>
      </c>
      <c r="E104" s="6">
        <f t="shared" si="3"/>
        <v>400</v>
      </c>
      <c r="F104" s="6">
        <v>1200</v>
      </c>
    </row>
    <row r="105" spans="1:6" ht="12.75" x14ac:dyDescent="0.2">
      <c r="A105" s="10" t="s">
        <v>45</v>
      </c>
      <c r="B105" s="5"/>
      <c r="C105" s="5"/>
      <c r="D105" s="5"/>
      <c r="E105" s="6">
        <f t="shared" si="3"/>
        <v>1000</v>
      </c>
      <c r="F105" s="6">
        <v>1000</v>
      </c>
    </row>
    <row r="106" spans="1:6" ht="12.75" x14ac:dyDescent="0.2">
      <c r="A106" s="9" t="s">
        <v>51</v>
      </c>
      <c r="B106" s="11">
        <v>0</v>
      </c>
      <c r="C106" s="11">
        <v>0</v>
      </c>
      <c r="D106" s="11">
        <v>0</v>
      </c>
      <c r="E106" s="6">
        <f t="shared" si="3"/>
        <v>450</v>
      </c>
      <c r="F106" s="11">
        <v>450</v>
      </c>
    </row>
    <row r="107" spans="1:6" ht="12.75" x14ac:dyDescent="0.2">
      <c r="A107" s="10" t="s">
        <v>52</v>
      </c>
      <c r="B107" s="5"/>
      <c r="C107" s="5"/>
      <c r="D107" s="5"/>
      <c r="E107" s="6">
        <f t="shared" si="3"/>
        <v>450</v>
      </c>
      <c r="F107" s="11">
        <v>450</v>
      </c>
    </row>
    <row r="108" spans="1:6" ht="12.75" x14ac:dyDescent="0.2">
      <c r="A108" s="9" t="s">
        <v>72</v>
      </c>
      <c r="B108" s="11">
        <v>0</v>
      </c>
      <c r="C108" s="11">
        <v>0</v>
      </c>
      <c r="D108" s="11">
        <v>0</v>
      </c>
      <c r="E108" s="6">
        <f t="shared" si="3"/>
        <v>5700</v>
      </c>
      <c r="F108" s="6">
        <v>5700</v>
      </c>
    </row>
    <row r="109" spans="1:6" ht="12.75" x14ac:dyDescent="0.2">
      <c r="A109" s="10" t="s">
        <v>78</v>
      </c>
      <c r="B109" s="5"/>
      <c r="C109" s="5"/>
      <c r="D109" s="5"/>
      <c r="E109" s="6">
        <f t="shared" si="3"/>
        <v>1830</v>
      </c>
      <c r="F109" s="6">
        <v>1830</v>
      </c>
    </row>
    <row r="110" spans="1:6" ht="12.75" x14ac:dyDescent="0.2">
      <c r="A110" s="10" t="s">
        <v>73</v>
      </c>
      <c r="B110" s="5"/>
      <c r="C110" s="5"/>
      <c r="D110" s="5"/>
      <c r="E110" s="6">
        <f t="shared" si="3"/>
        <v>2740</v>
      </c>
      <c r="F110" s="6">
        <v>2740</v>
      </c>
    </row>
    <row r="111" spans="1:6" ht="12.75" x14ac:dyDescent="0.2">
      <c r="A111" s="10" t="s">
        <v>79</v>
      </c>
      <c r="B111" s="5"/>
      <c r="C111" s="5"/>
      <c r="D111" s="5"/>
      <c r="E111" s="6">
        <f t="shared" si="3"/>
        <v>1130</v>
      </c>
      <c r="F111" s="6">
        <v>1130</v>
      </c>
    </row>
    <row r="112" spans="1:6" ht="25.5" x14ac:dyDescent="0.2">
      <c r="A112" s="7" t="s">
        <v>80</v>
      </c>
      <c r="B112" s="13">
        <v>0</v>
      </c>
      <c r="C112" s="8">
        <v>1800</v>
      </c>
      <c r="D112" s="8">
        <v>1800</v>
      </c>
      <c r="E112" s="8">
        <f>F112-D112</f>
        <v>18702</v>
      </c>
      <c r="F112" s="8">
        <v>20502</v>
      </c>
    </row>
    <row r="113" spans="1:6" ht="12.75" x14ac:dyDescent="0.2">
      <c r="A113" s="9" t="s">
        <v>10</v>
      </c>
      <c r="B113" s="11">
        <v>0</v>
      </c>
      <c r="C113" s="6">
        <v>1800</v>
      </c>
      <c r="D113" s="6">
        <v>1800</v>
      </c>
      <c r="E113" s="83">
        <f t="shared" ref="E113:E146" si="4">F113-D113</f>
        <v>18702</v>
      </c>
      <c r="F113" s="6">
        <v>20502</v>
      </c>
    </row>
    <row r="114" spans="1:6" ht="25.5" x14ac:dyDescent="0.2">
      <c r="A114" s="10" t="s">
        <v>76</v>
      </c>
      <c r="B114" s="5"/>
      <c r="C114" s="6">
        <v>1800</v>
      </c>
      <c r="D114" s="6">
        <v>1800</v>
      </c>
      <c r="E114" s="83">
        <f t="shared" si="4"/>
        <v>18702</v>
      </c>
      <c r="F114" s="6">
        <v>20502</v>
      </c>
    </row>
    <row r="115" spans="1:6" ht="12.75" x14ac:dyDescent="0.2">
      <c r="A115" s="7" t="s">
        <v>81</v>
      </c>
      <c r="B115" s="8">
        <v>13980</v>
      </c>
      <c r="C115" s="8">
        <v>13980</v>
      </c>
      <c r="D115" s="8">
        <v>13980</v>
      </c>
      <c r="E115" s="8">
        <f t="shared" si="4"/>
        <v>-2330</v>
      </c>
      <c r="F115" s="8">
        <v>11650</v>
      </c>
    </row>
    <row r="116" spans="1:6" ht="12.75" x14ac:dyDescent="0.2">
      <c r="A116" s="9" t="s">
        <v>55</v>
      </c>
      <c r="B116" s="6">
        <v>13980</v>
      </c>
      <c r="C116" s="6">
        <v>13980</v>
      </c>
      <c r="D116" s="6">
        <v>13980</v>
      </c>
      <c r="E116" s="83">
        <f t="shared" si="4"/>
        <v>-2330</v>
      </c>
      <c r="F116" s="6">
        <v>11650</v>
      </c>
    </row>
    <row r="117" spans="1:6" ht="12.75" x14ac:dyDescent="0.2">
      <c r="A117" s="10" t="s">
        <v>56</v>
      </c>
      <c r="B117" s="6">
        <v>12000</v>
      </c>
      <c r="C117" s="6">
        <v>12000</v>
      </c>
      <c r="D117" s="6">
        <v>12000</v>
      </c>
      <c r="E117" s="83">
        <f t="shared" si="4"/>
        <v>-2000</v>
      </c>
      <c r="F117" s="6">
        <v>10000</v>
      </c>
    </row>
    <row r="118" spans="1:6" ht="12.75" x14ac:dyDescent="0.2">
      <c r="A118" s="10" t="s">
        <v>62</v>
      </c>
      <c r="B118" s="6">
        <v>1980</v>
      </c>
      <c r="C118" s="6">
        <v>1980</v>
      </c>
      <c r="D118" s="6">
        <v>1980</v>
      </c>
      <c r="E118" s="83">
        <f t="shared" si="4"/>
        <v>-330</v>
      </c>
      <c r="F118" s="6">
        <v>1650</v>
      </c>
    </row>
    <row r="119" spans="1:6" ht="12.75" x14ac:dyDescent="0.2">
      <c r="A119" s="7" t="s">
        <v>82</v>
      </c>
      <c r="B119" s="8">
        <v>20490</v>
      </c>
      <c r="C119" s="8">
        <v>20490</v>
      </c>
      <c r="D119" s="8">
        <v>20490</v>
      </c>
      <c r="E119" s="8">
        <f t="shared" si="4"/>
        <v>20800</v>
      </c>
      <c r="F119" s="8">
        <v>41290</v>
      </c>
    </row>
    <row r="120" spans="1:6" ht="12.75" x14ac:dyDescent="0.2">
      <c r="A120" s="9" t="s">
        <v>55</v>
      </c>
      <c r="B120" s="6">
        <v>19970</v>
      </c>
      <c r="C120" s="6">
        <v>19970</v>
      </c>
      <c r="D120" s="6">
        <v>19970</v>
      </c>
      <c r="E120" s="83">
        <f t="shared" si="4"/>
        <v>20200</v>
      </c>
      <c r="F120" s="6">
        <v>40170</v>
      </c>
    </row>
    <row r="121" spans="1:6" ht="12.75" x14ac:dyDescent="0.2">
      <c r="A121" s="10" t="s">
        <v>56</v>
      </c>
      <c r="B121" s="6">
        <v>15600</v>
      </c>
      <c r="C121" s="6">
        <v>15600</v>
      </c>
      <c r="D121" s="6">
        <v>15600</v>
      </c>
      <c r="E121" s="83">
        <f t="shared" si="4"/>
        <v>16400</v>
      </c>
      <c r="F121" s="6">
        <v>32000</v>
      </c>
    </row>
    <row r="122" spans="1:6" ht="12.75" x14ac:dyDescent="0.2">
      <c r="A122" s="10" t="s">
        <v>57</v>
      </c>
      <c r="B122" s="11">
        <v>800</v>
      </c>
      <c r="C122" s="11">
        <v>800</v>
      </c>
      <c r="D122" s="11">
        <v>800</v>
      </c>
      <c r="E122" s="83">
        <f t="shared" si="4"/>
        <v>400</v>
      </c>
      <c r="F122" s="6">
        <v>1200</v>
      </c>
    </row>
    <row r="123" spans="1:6" ht="12.75" x14ac:dyDescent="0.2">
      <c r="A123" s="10" t="s">
        <v>58</v>
      </c>
      <c r="B123" s="11">
        <v>400</v>
      </c>
      <c r="C123" s="11">
        <v>400</v>
      </c>
      <c r="D123" s="11">
        <v>400</v>
      </c>
      <c r="E123" s="83">
        <f t="shared" si="4"/>
        <v>100</v>
      </c>
      <c r="F123" s="11">
        <v>500</v>
      </c>
    </row>
    <row r="124" spans="1:6" ht="12.75" x14ac:dyDescent="0.2">
      <c r="A124" s="10" t="s">
        <v>60</v>
      </c>
      <c r="B124" s="11">
        <v>600</v>
      </c>
      <c r="C124" s="11">
        <v>600</v>
      </c>
      <c r="D124" s="11">
        <v>600</v>
      </c>
      <c r="E124" s="83">
        <f t="shared" si="4"/>
        <v>600</v>
      </c>
      <c r="F124" s="6">
        <v>1200</v>
      </c>
    </row>
    <row r="125" spans="1:6" ht="12.75" x14ac:dyDescent="0.2">
      <c r="A125" s="10" t="s">
        <v>62</v>
      </c>
      <c r="B125" s="6">
        <v>2570</v>
      </c>
      <c r="C125" s="6">
        <v>2570</v>
      </c>
      <c r="D125" s="6">
        <v>2570</v>
      </c>
      <c r="E125" s="83">
        <f t="shared" si="4"/>
        <v>2700</v>
      </c>
      <c r="F125" s="6">
        <v>5270</v>
      </c>
    </row>
    <row r="126" spans="1:6" ht="12.75" x14ac:dyDescent="0.2">
      <c r="A126" s="9" t="s">
        <v>10</v>
      </c>
      <c r="B126" s="11">
        <v>520</v>
      </c>
      <c r="C126" s="11">
        <v>520</v>
      </c>
      <c r="D126" s="11">
        <v>520</v>
      </c>
      <c r="E126" s="83">
        <f t="shared" si="4"/>
        <v>600</v>
      </c>
      <c r="F126" s="6">
        <v>1120</v>
      </c>
    </row>
    <row r="127" spans="1:6" ht="12.75" x14ac:dyDescent="0.2">
      <c r="A127" s="10" t="s">
        <v>11</v>
      </c>
      <c r="B127" s="11">
        <v>120</v>
      </c>
      <c r="C127" s="11">
        <v>120</v>
      </c>
      <c r="D127" s="11">
        <v>120</v>
      </c>
      <c r="E127" s="83">
        <f t="shared" si="4"/>
        <v>0</v>
      </c>
      <c r="F127" s="11">
        <v>120</v>
      </c>
    </row>
    <row r="128" spans="1:6" ht="12.75" x14ac:dyDescent="0.2">
      <c r="A128" s="10" t="s">
        <v>63</v>
      </c>
      <c r="B128" s="11">
        <v>400</v>
      </c>
      <c r="C128" s="11">
        <v>400</v>
      </c>
      <c r="D128" s="11">
        <v>400</v>
      </c>
      <c r="E128" s="83">
        <f t="shared" si="4"/>
        <v>600</v>
      </c>
      <c r="F128" s="6">
        <v>1000</v>
      </c>
    </row>
    <row r="129" spans="1:6" ht="12.75" x14ac:dyDescent="0.2">
      <c r="A129" s="7" t="s">
        <v>83</v>
      </c>
      <c r="B129" s="8">
        <v>11000</v>
      </c>
      <c r="C129" s="8">
        <v>11000</v>
      </c>
      <c r="D129" s="8">
        <v>11000</v>
      </c>
      <c r="E129" s="8">
        <f t="shared" si="4"/>
        <v>3300</v>
      </c>
      <c r="F129" s="8">
        <v>14300</v>
      </c>
    </row>
    <row r="130" spans="1:6" ht="12.75" x14ac:dyDescent="0.2">
      <c r="A130" s="9" t="s">
        <v>72</v>
      </c>
      <c r="B130" s="6">
        <v>11000</v>
      </c>
      <c r="C130" s="6">
        <v>11000</v>
      </c>
      <c r="D130" s="6">
        <v>11000</v>
      </c>
      <c r="E130" s="83">
        <f t="shared" si="4"/>
        <v>3300</v>
      </c>
      <c r="F130" s="6">
        <v>14300</v>
      </c>
    </row>
    <row r="131" spans="1:6" ht="12.75" x14ac:dyDescent="0.2">
      <c r="A131" s="10" t="s">
        <v>74</v>
      </c>
      <c r="B131" s="6">
        <v>11000</v>
      </c>
      <c r="C131" s="6">
        <v>11000</v>
      </c>
      <c r="D131" s="6">
        <v>11000</v>
      </c>
      <c r="E131" s="83">
        <f t="shared" si="4"/>
        <v>3300</v>
      </c>
      <c r="F131" s="6">
        <v>14300</v>
      </c>
    </row>
    <row r="132" spans="1:6" ht="12.75" x14ac:dyDescent="0.2">
      <c r="A132" s="7" t="s">
        <v>84</v>
      </c>
      <c r="B132" s="8">
        <v>1370</v>
      </c>
      <c r="C132" s="8">
        <v>1370</v>
      </c>
      <c r="D132" s="8">
        <v>1370</v>
      </c>
      <c r="E132" s="8">
        <f t="shared" si="4"/>
        <v>430</v>
      </c>
      <c r="F132" s="8">
        <v>1800</v>
      </c>
    </row>
    <row r="133" spans="1:6" ht="12.75" x14ac:dyDescent="0.2">
      <c r="A133" s="9" t="s">
        <v>10</v>
      </c>
      <c r="B133" s="6">
        <v>1370</v>
      </c>
      <c r="C133" s="6">
        <v>1370</v>
      </c>
      <c r="D133" s="6">
        <v>1370</v>
      </c>
      <c r="E133" s="83">
        <f t="shared" si="4"/>
        <v>430</v>
      </c>
      <c r="F133" s="6">
        <v>1800</v>
      </c>
    </row>
    <row r="134" spans="1:6" ht="12.75" x14ac:dyDescent="0.2">
      <c r="A134" s="10" t="s">
        <v>85</v>
      </c>
      <c r="B134" s="6">
        <v>1370</v>
      </c>
      <c r="C134" s="6">
        <v>1370</v>
      </c>
      <c r="D134" s="6">
        <v>1370</v>
      </c>
      <c r="E134" s="83">
        <f t="shared" si="4"/>
        <v>430</v>
      </c>
      <c r="F134" s="6">
        <v>1800</v>
      </c>
    </row>
    <row r="135" spans="1:6" ht="12.75" x14ac:dyDescent="0.2">
      <c r="A135" s="7" t="s">
        <v>86</v>
      </c>
      <c r="B135" s="8">
        <v>57750</v>
      </c>
      <c r="C135" s="8">
        <v>57750</v>
      </c>
      <c r="D135" s="8">
        <v>57750</v>
      </c>
      <c r="E135" s="8">
        <f t="shared" si="4"/>
        <v>3565</v>
      </c>
      <c r="F135" s="8">
        <v>61315</v>
      </c>
    </row>
    <row r="136" spans="1:6" ht="12.75" x14ac:dyDescent="0.2">
      <c r="A136" s="9" t="s">
        <v>55</v>
      </c>
      <c r="B136" s="11">
        <v>0</v>
      </c>
      <c r="C136" s="11">
        <v>0</v>
      </c>
      <c r="D136" s="11">
        <v>0</v>
      </c>
      <c r="E136" s="83">
        <f t="shared" si="4"/>
        <v>2910</v>
      </c>
      <c r="F136" s="6">
        <v>2910</v>
      </c>
    </row>
    <row r="137" spans="1:6" ht="12.75" x14ac:dyDescent="0.2">
      <c r="A137" s="10" t="s">
        <v>56</v>
      </c>
      <c r="B137" s="5"/>
      <c r="C137" s="5"/>
      <c r="D137" s="5"/>
      <c r="E137" s="83">
        <f t="shared" si="4"/>
        <v>2500</v>
      </c>
      <c r="F137" s="6">
        <v>2500</v>
      </c>
    </row>
    <row r="138" spans="1:6" ht="12.75" x14ac:dyDescent="0.2">
      <c r="A138" s="10" t="s">
        <v>62</v>
      </c>
      <c r="B138" s="5"/>
      <c r="C138" s="5"/>
      <c r="D138" s="5"/>
      <c r="E138" s="83">
        <f t="shared" si="4"/>
        <v>410</v>
      </c>
      <c r="F138" s="11">
        <v>410</v>
      </c>
    </row>
    <row r="139" spans="1:6" ht="12.75" x14ac:dyDescent="0.2">
      <c r="A139" s="9" t="s">
        <v>10</v>
      </c>
      <c r="B139" s="6">
        <v>57750</v>
      </c>
      <c r="C139" s="6">
        <v>57750</v>
      </c>
      <c r="D139" s="6">
        <v>57750</v>
      </c>
      <c r="E139" s="83">
        <f t="shared" si="4"/>
        <v>655</v>
      </c>
      <c r="F139" s="6">
        <v>58405</v>
      </c>
    </row>
    <row r="140" spans="1:6" ht="12.75" x14ac:dyDescent="0.2">
      <c r="A140" s="10" t="s">
        <v>63</v>
      </c>
      <c r="B140" s="5"/>
      <c r="C140" s="5"/>
      <c r="D140" s="5"/>
      <c r="E140" s="83">
        <f t="shared" si="4"/>
        <v>100</v>
      </c>
      <c r="F140" s="11">
        <v>100</v>
      </c>
    </row>
    <row r="141" spans="1:6" ht="12.75" x14ac:dyDescent="0.2">
      <c r="A141" s="10" t="s">
        <v>17</v>
      </c>
      <c r="B141" s="5"/>
      <c r="C141" s="5"/>
      <c r="D141" s="5"/>
      <c r="E141" s="83">
        <f t="shared" si="4"/>
        <v>555</v>
      </c>
      <c r="F141" s="11">
        <v>555</v>
      </c>
    </row>
    <row r="142" spans="1:6" ht="12.75" x14ac:dyDescent="0.2">
      <c r="A142" s="10" t="s">
        <v>85</v>
      </c>
      <c r="B142" s="6">
        <v>57750</v>
      </c>
      <c r="C142" s="6">
        <v>57750</v>
      </c>
      <c r="D142" s="6">
        <v>57750</v>
      </c>
      <c r="E142" s="83">
        <f t="shared" si="4"/>
        <v>0</v>
      </c>
      <c r="F142" s="6">
        <v>57750</v>
      </c>
    </row>
    <row r="143" spans="1:6" ht="12.75" x14ac:dyDescent="0.2">
      <c r="A143" s="7" t="s">
        <v>87</v>
      </c>
      <c r="B143" s="8">
        <v>8000</v>
      </c>
      <c r="C143" s="8">
        <v>8000</v>
      </c>
      <c r="D143" s="8">
        <v>8000</v>
      </c>
      <c r="E143" s="8">
        <f t="shared" si="4"/>
        <v>0</v>
      </c>
      <c r="F143" s="8">
        <v>8000</v>
      </c>
    </row>
    <row r="144" spans="1:6" ht="12.75" x14ac:dyDescent="0.2">
      <c r="A144" s="9" t="s">
        <v>72</v>
      </c>
      <c r="B144" s="6">
        <v>8000</v>
      </c>
      <c r="C144" s="6">
        <v>8000</v>
      </c>
      <c r="D144" s="6">
        <v>8000</v>
      </c>
      <c r="E144" s="83">
        <f t="shared" si="4"/>
        <v>0</v>
      </c>
      <c r="F144" s="6">
        <v>8000</v>
      </c>
    </row>
    <row r="145" spans="1:6" ht="12.75" x14ac:dyDescent="0.2">
      <c r="A145" s="10" t="s">
        <v>78</v>
      </c>
      <c r="B145" s="6">
        <v>7000</v>
      </c>
      <c r="C145" s="6">
        <v>7000</v>
      </c>
      <c r="D145" s="6">
        <v>7000</v>
      </c>
      <c r="E145" s="83">
        <f t="shared" si="4"/>
        <v>0</v>
      </c>
      <c r="F145" s="6">
        <v>7000</v>
      </c>
    </row>
    <row r="146" spans="1:6" ht="12.75" x14ac:dyDescent="0.2">
      <c r="A146" s="10" t="s">
        <v>74</v>
      </c>
      <c r="B146" s="6">
        <v>1000</v>
      </c>
      <c r="C146" s="6">
        <v>1000</v>
      </c>
      <c r="D146" s="6">
        <v>1000</v>
      </c>
      <c r="E146" s="83">
        <f t="shared" si="4"/>
        <v>0</v>
      </c>
      <c r="F146" s="6">
        <v>1000</v>
      </c>
    </row>
    <row r="147" spans="1:6" ht="12.75" x14ac:dyDescent="0.2">
      <c r="A147" s="14" t="s">
        <v>88</v>
      </c>
      <c r="B147" s="15">
        <v>1279200</v>
      </c>
      <c r="C147" s="15">
        <v>1291000</v>
      </c>
      <c r="D147" s="15">
        <v>1291000</v>
      </c>
      <c r="E147" s="15">
        <f>SUM(E143+E135+E132+E129+E119+E115+E112+E84+E63+E51+E6)</f>
        <v>116969</v>
      </c>
      <c r="F147" s="15">
        <v>1407969</v>
      </c>
    </row>
  </sheetData>
  <pageMargins left="0.16" right="0.21" top="0.53" bottom="0.5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Naslovnica</vt:lpstr>
      <vt:lpstr>Sažetak</vt:lpstr>
      <vt:lpstr>Račun prihoda i rashoda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</dc:title>
  <dc:creator>korisnik</dc:creator>
  <cp:lastModifiedBy>korisnik</cp:lastModifiedBy>
  <cp:lastPrinted>2026-01-14T09:36:14Z</cp:lastPrinted>
  <dcterms:created xsi:type="dcterms:W3CDTF">2026-01-14T08:29:56Z</dcterms:created>
  <dcterms:modified xsi:type="dcterms:W3CDTF">2026-01-14T11:28:31Z</dcterms:modified>
</cp:coreProperties>
</file>