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PLAN - GRAD\2024\REBALANSI\"/>
    </mc:Choice>
  </mc:AlternateContent>
  <bookViews>
    <workbookView xWindow="0" yWindow="0" windowWidth="28800" windowHeight="11835"/>
  </bookViews>
  <sheets>
    <sheet name="KONSOLIDIRANI" sheetId="4" r:id="rId1"/>
    <sheet name="Proračun-financiranje Grad Dbk" sheetId="2" r:id="rId2"/>
    <sheet name="Vanproračunski rashodi" sheetId="1" r:id="rId3"/>
    <sheet name="Vanproračunski prihodi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E105" i="2" l="1"/>
  <c r="F105" i="2"/>
  <c r="D105" i="2"/>
  <c r="D110" i="2"/>
  <c r="D111" i="2" s="1"/>
  <c r="E106" i="2"/>
  <c r="F106" i="2"/>
  <c r="D106" i="2"/>
  <c r="E112" i="4" l="1"/>
  <c r="F112" i="4"/>
  <c r="D112" i="4"/>
  <c r="E80" i="4"/>
  <c r="F80" i="4"/>
  <c r="F74" i="4"/>
  <c r="E74" i="4"/>
  <c r="F17" i="3"/>
  <c r="F18" i="3"/>
  <c r="E24" i="3"/>
  <c r="D24" i="3"/>
  <c r="E16" i="3"/>
  <c r="F16" i="3"/>
  <c r="F24" i="3" s="1"/>
  <c r="D16" i="3"/>
  <c r="F26" i="1" l="1"/>
  <c r="F28" i="1"/>
  <c r="F29" i="1"/>
  <c r="F30" i="1"/>
  <c r="F31" i="1"/>
  <c r="F32" i="1"/>
  <c r="F33" i="1"/>
  <c r="F34" i="1"/>
  <c r="F66" i="1"/>
  <c r="D23" i="1"/>
  <c r="E67" i="1"/>
  <c r="F67" i="1"/>
  <c r="E66" i="1"/>
  <c r="D66" i="1"/>
  <c r="E9" i="1"/>
  <c r="D9" i="1"/>
  <c r="E23" i="1"/>
  <c r="E22" i="1"/>
  <c r="E26" i="1"/>
  <c r="D26" i="1"/>
  <c r="E77" i="4"/>
  <c r="D77" i="4"/>
  <c r="E75" i="4"/>
  <c r="E76" i="4"/>
  <c r="D76" i="4"/>
  <c r="D75" i="4"/>
  <c r="F77" i="4"/>
  <c r="F23" i="1" l="1"/>
  <c r="F22" i="1" s="1"/>
  <c r="F9" i="1" s="1"/>
  <c r="F70" i="2"/>
  <c r="F71" i="2"/>
  <c r="E87" i="4"/>
  <c r="D87" i="4"/>
  <c r="F65" i="2"/>
  <c r="F87" i="4" s="1"/>
  <c r="E115" i="4" l="1"/>
  <c r="F115" i="4"/>
  <c r="E114" i="4"/>
  <c r="F114" i="4"/>
  <c r="D115" i="4"/>
  <c r="D114" i="4"/>
  <c r="D86" i="4"/>
  <c r="D88" i="4"/>
  <c r="D89" i="4"/>
  <c r="D90" i="4"/>
  <c r="D85" i="4"/>
  <c r="E70" i="4" l="1"/>
  <c r="E71" i="4"/>
  <c r="E72" i="4"/>
  <c r="E73" i="4"/>
  <c r="D71" i="4"/>
  <c r="D72" i="4"/>
  <c r="D73" i="4"/>
  <c r="D70" i="4"/>
  <c r="E56" i="2"/>
  <c r="D56" i="2"/>
  <c r="F58" i="2"/>
  <c r="F71" i="4" l="1"/>
  <c r="D69" i="4"/>
  <c r="E69" i="4"/>
  <c r="E111" i="4"/>
  <c r="F111" i="4"/>
  <c r="D111" i="4"/>
  <c r="E81" i="4" l="1"/>
  <c r="E82" i="4"/>
  <c r="E135" i="4"/>
  <c r="E136" i="4"/>
  <c r="D136" i="4"/>
  <c r="D135" i="4"/>
  <c r="E139" i="4"/>
  <c r="E140" i="4"/>
  <c r="D140" i="4"/>
  <c r="E144" i="4"/>
  <c r="E145" i="4"/>
  <c r="E146" i="4"/>
  <c r="D145" i="4"/>
  <c r="D146" i="4"/>
  <c r="D144" i="4"/>
  <c r="E126" i="4"/>
  <c r="E127" i="4"/>
  <c r="E128" i="4"/>
  <c r="E129" i="4"/>
  <c r="E130" i="4"/>
  <c r="E131" i="4"/>
  <c r="E124" i="4"/>
  <c r="E122" i="4"/>
  <c r="E121" i="4"/>
  <c r="E120" i="4"/>
  <c r="E118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D92" i="4"/>
  <c r="D139" i="4"/>
  <c r="D82" i="4"/>
  <c r="D81" i="4"/>
  <c r="D80" i="4"/>
  <c r="D79" i="4"/>
  <c r="D64" i="4"/>
  <c r="D63" i="4"/>
  <c r="D62" i="4"/>
  <c r="D61" i="4"/>
  <c r="D60" i="4"/>
  <c r="D59" i="4"/>
  <c r="D58" i="4"/>
  <c r="D57" i="4"/>
  <c r="D56" i="4"/>
  <c r="D68" i="4"/>
  <c r="D41" i="4"/>
  <c r="D42" i="4"/>
  <c r="D43" i="4"/>
  <c r="D45" i="4"/>
  <c r="D46" i="4"/>
  <c r="D47" i="4"/>
  <c r="D48" i="4"/>
  <c r="D49" i="4"/>
  <c r="D50" i="4"/>
  <c r="D51" i="4"/>
  <c r="D52" i="4"/>
  <c r="D53" i="4"/>
  <c r="D54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12" i="4"/>
  <c r="D77" i="2"/>
  <c r="E92" i="4" l="1"/>
  <c r="E68" i="4"/>
  <c r="E79" i="4" l="1"/>
  <c r="E57" i="4" l="1"/>
  <c r="E58" i="4"/>
  <c r="E59" i="4"/>
  <c r="E60" i="4"/>
  <c r="E61" i="4"/>
  <c r="E62" i="4"/>
  <c r="E63" i="4"/>
  <c r="E64" i="4"/>
  <c r="E56" i="4"/>
  <c r="E119" i="4"/>
  <c r="E77" i="2"/>
  <c r="E106" i="4" l="1"/>
  <c r="E107" i="4"/>
  <c r="E108" i="4"/>
  <c r="E109" i="4"/>
  <c r="E95" i="4"/>
  <c r="E96" i="4"/>
  <c r="E97" i="4"/>
  <c r="E98" i="4"/>
  <c r="E99" i="4"/>
  <c r="E100" i="4"/>
  <c r="E101" i="4"/>
  <c r="E102" i="4"/>
  <c r="E103" i="4"/>
  <c r="E104" i="4"/>
  <c r="E105" i="4"/>
  <c r="E94" i="4"/>
  <c r="E86" i="4"/>
  <c r="E88" i="4"/>
  <c r="E89" i="4"/>
  <c r="E90" i="4"/>
  <c r="E85" i="4"/>
  <c r="E40" i="4"/>
  <c r="E123" i="4" l="1"/>
  <c r="D123" i="4"/>
  <c r="F83" i="2"/>
  <c r="F123" i="4" s="1"/>
  <c r="E117" i="4" l="1"/>
  <c r="D124" i="4"/>
  <c r="F124" i="4" s="1"/>
  <c r="F84" i="2"/>
  <c r="F79" i="2"/>
  <c r="F80" i="2"/>
  <c r="F81" i="2"/>
  <c r="D127" i="4" l="1"/>
  <c r="D128" i="4"/>
  <c r="D129" i="4"/>
  <c r="D130" i="4"/>
  <c r="D131" i="4"/>
  <c r="D126" i="4"/>
  <c r="F119" i="4"/>
  <c r="F120" i="4"/>
  <c r="F121" i="4"/>
  <c r="D119" i="4"/>
  <c r="D120" i="4"/>
  <c r="D121" i="4"/>
  <c r="D122" i="4"/>
  <c r="D118" i="4"/>
  <c r="D117" i="4" l="1"/>
  <c r="E55" i="4"/>
  <c r="D44" i="2" l="1"/>
  <c r="D44" i="4" s="1"/>
  <c r="A5" i="3"/>
  <c r="A5" i="1"/>
  <c r="A5" i="2"/>
  <c r="E69" i="2" l="1"/>
  <c r="E110" i="4"/>
  <c r="F69" i="2" l="1"/>
  <c r="D69" i="2"/>
  <c r="F78" i="4" l="1"/>
  <c r="F40" i="4"/>
  <c r="F40" i="2" l="1"/>
  <c r="E154" i="4" l="1"/>
  <c r="D154" i="4"/>
  <c r="F133" i="4"/>
  <c r="F92" i="4"/>
  <c r="F91" i="4" s="1"/>
  <c r="E91" i="4"/>
  <c r="D91" i="4"/>
  <c r="D67" i="4"/>
  <c r="F68" i="4"/>
  <c r="F67" i="4" s="1"/>
  <c r="E67" i="4"/>
  <c r="D143" i="4"/>
  <c r="D125" i="4"/>
  <c r="E93" i="4"/>
  <c r="D93" i="4"/>
  <c r="E84" i="4"/>
  <c r="D84" i="4"/>
  <c r="D74" i="4"/>
  <c r="E158" i="4"/>
  <c r="D55" i="4"/>
  <c r="F140" i="4"/>
  <c r="F139" i="4"/>
  <c r="E138" i="4"/>
  <c r="E137" i="4" s="1"/>
  <c r="D138" i="4"/>
  <c r="D137" i="4" s="1"/>
  <c r="F146" i="4"/>
  <c r="F145" i="4"/>
  <c r="F144" i="4"/>
  <c r="F136" i="4"/>
  <c r="F135" i="4"/>
  <c r="F131" i="4"/>
  <c r="F130" i="4"/>
  <c r="F129" i="4"/>
  <c r="F128" i="4"/>
  <c r="F127" i="4"/>
  <c r="F126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0" i="4"/>
  <c r="F89" i="4"/>
  <c r="F88" i="4"/>
  <c r="F86" i="4"/>
  <c r="F85" i="4"/>
  <c r="F82" i="4"/>
  <c r="F81" i="4"/>
  <c r="F79" i="4"/>
  <c r="F72" i="4"/>
  <c r="F73" i="4"/>
  <c r="F70" i="4"/>
  <c r="F64" i="4"/>
  <c r="F63" i="4"/>
  <c r="F62" i="4"/>
  <c r="F61" i="4"/>
  <c r="F60" i="4"/>
  <c r="F59" i="4"/>
  <c r="F58" i="4"/>
  <c r="F57" i="4"/>
  <c r="F56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E11" i="4"/>
  <c r="E10" i="4" s="1"/>
  <c r="D11" i="4"/>
  <c r="D10" i="4" s="1"/>
  <c r="E156" i="4"/>
  <c r="D156" i="4"/>
  <c r="E132" i="4"/>
  <c r="C8" i="4"/>
  <c r="E83" i="4" l="1"/>
  <c r="F69" i="4"/>
  <c r="F125" i="4"/>
  <c r="D9" i="4"/>
  <c r="F55" i="4"/>
  <c r="F158" i="4" s="1"/>
  <c r="E159" i="4"/>
  <c r="D159" i="4"/>
  <c r="F154" i="4"/>
  <c r="D66" i="4"/>
  <c r="E66" i="4"/>
  <c r="D155" i="4"/>
  <c r="D83" i="4"/>
  <c r="F84" i="4"/>
  <c r="F93" i="4"/>
  <c r="F138" i="4"/>
  <c r="F137" i="4" s="1"/>
  <c r="D113" i="4"/>
  <c r="D157" i="4"/>
  <c r="F110" i="4"/>
  <c r="E125" i="4"/>
  <c r="E157" i="4" s="1"/>
  <c r="F156" i="4"/>
  <c r="E143" i="4"/>
  <c r="E142" i="4" s="1"/>
  <c r="E141" i="4" s="1"/>
  <c r="E134" i="4"/>
  <c r="F11" i="4"/>
  <c r="E9" i="4"/>
  <c r="D110" i="4"/>
  <c r="D158" i="4"/>
  <c r="D134" i="4"/>
  <c r="E113" i="4"/>
  <c r="D132" i="4"/>
  <c r="E153" i="4" l="1"/>
  <c r="E155" i="4"/>
  <c r="F10" i="4"/>
  <c r="F9" i="4" s="1"/>
  <c r="F83" i="4"/>
  <c r="D153" i="4"/>
  <c r="D160" i="4" s="1"/>
  <c r="D116" i="4"/>
  <c r="D65" i="4" s="1"/>
  <c r="F134" i="4"/>
  <c r="F113" i="4"/>
  <c r="F143" i="4"/>
  <c r="F155" i="4" s="1"/>
  <c r="E116" i="4"/>
  <c r="F132" i="4"/>
  <c r="D142" i="4"/>
  <c r="D141" i="4" s="1"/>
  <c r="E160" i="4" l="1"/>
  <c r="E65" i="4"/>
  <c r="E8" i="4" s="1"/>
  <c r="F142" i="4"/>
  <c r="F141" i="4" s="1"/>
  <c r="D8" i="4"/>
  <c r="D161" i="4" s="1"/>
  <c r="F157" i="4"/>
  <c r="E161" i="4" l="1"/>
  <c r="F41" i="1"/>
  <c r="E14" i="3" l="1"/>
  <c r="F11" i="3"/>
  <c r="F12" i="3"/>
  <c r="F13" i="3"/>
  <c r="E38" i="1"/>
  <c r="F10" i="3"/>
  <c r="F76" i="4" l="1"/>
  <c r="F27" i="1"/>
  <c r="F75" i="4" s="1"/>
  <c r="F57" i="2"/>
  <c r="F59" i="2"/>
  <c r="F60" i="2"/>
  <c r="F159" i="4" l="1"/>
  <c r="F66" i="4"/>
  <c r="F56" i="2"/>
  <c r="F9" i="3"/>
  <c r="F20" i="3" l="1"/>
  <c r="F21" i="3"/>
  <c r="F19" i="3"/>
  <c r="F15" i="3"/>
  <c r="F14" i="3" s="1"/>
  <c r="E8" i="3"/>
  <c r="F8" i="3"/>
  <c r="D14" i="3"/>
  <c r="D8" i="3"/>
  <c r="F22" i="3" l="1"/>
  <c r="F94" i="2" l="1"/>
  <c r="F93" i="2" s="1"/>
  <c r="F108" i="2" s="1"/>
  <c r="E93" i="2"/>
  <c r="E108" i="2" s="1"/>
  <c r="D93" i="2"/>
  <c r="D108" i="2" s="1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63" i="2"/>
  <c r="F64" i="2"/>
  <c r="F66" i="2"/>
  <c r="F67" i="2"/>
  <c r="F68" i="2"/>
  <c r="F74" i="2"/>
  <c r="F75" i="2"/>
  <c r="F78" i="2"/>
  <c r="F118" i="4" s="1"/>
  <c r="F82" i="2"/>
  <c r="F86" i="2"/>
  <c r="F87" i="2"/>
  <c r="F88" i="2"/>
  <c r="F89" i="2"/>
  <c r="F90" i="2"/>
  <c r="F91" i="2"/>
  <c r="F96" i="2"/>
  <c r="F95" i="2" s="1"/>
  <c r="F92" i="2" s="1"/>
  <c r="F100" i="2"/>
  <c r="F101" i="2"/>
  <c r="F102" i="2"/>
  <c r="E99" i="2"/>
  <c r="E98" i="2" s="1"/>
  <c r="E97" i="2" s="1"/>
  <c r="E95" i="2"/>
  <c r="E92" i="2" s="1"/>
  <c r="E85" i="2"/>
  <c r="E76" i="2" s="1"/>
  <c r="E73" i="2"/>
  <c r="E72" i="2" s="1"/>
  <c r="E62" i="2"/>
  <c r="E11" i="2"/>
  <c r="D11" i="2"/>
  <c r="D10" i="2" s="1"/>
  <c r="D9" i="2" s="1"/>
  <c r="D62" i="2"/>
  <c r="D73" i="2"/>
  <c r="D72" i="2" s="1"/>
  <c r="D85" i="2"/>
  <c r="D76" i="2" s="1"/>
  <c r="D95" i="2"/>
  <c r="D92" i="2" s="1"/>
  <c r="D99" i="2"/>
  <c r="D98" i="2" s="1"/>
  <c r="D97" i="2" s="1"/>
  <c r="F61" i="1"/>
  <c r="F60" i="1"/>
  <c r="F57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39" i="1"/>
  <c r="F37" i="1"/>
  <c r="F36" i="1" s="1"/>
  <c r="F25" i="1"/>
  <c r="F24" i="1" s="1"/>
  <c r="F14" i="1"/>
  <c r="F15" i="1"/>
  <c r="F16" i="1"/>
  <c r="F17" i="1"/>
  <c r="F18" i="1"/>
  <c r="F19" i="1"/>
  <c r="F20" i="1"/>
  <c r="F21" i="1"/>
  <c r="F13" i="1"/>
  <c r="E59" i="1"/>
  <c r="E58" i="1" s="1"/>
  <c r="E56" i="1"/>
  <c r="E55" i="1" s="1"/>
  <c r="F56" i="1"/>
  <c r="F55" i="1" s="1"/>
  <c r="E36" i="1"/>
  <c r="E35" i="1" s="1"/>
  <c r="E24" i="1"/>
  <c r="E12" i="1"/>
  <c r="E11" i="1" s="1"/>
  <c r="E10" i="1" s="1"/>
  <c r="D59" i="1"/>
  <c r="D58" i="1" s="1"/>
  <c r="D56" i="1"/>
  <c r="D55" i="1" s="1"/>
  <c r="D38" i="1"/>
  <c r="D36" i="1"/>
  <c r="D24" i="1"/>
  <c r="D12" i="1"/>
  <c r="D67" i="1" s="1"/>
  <c r="F85" i="2" l="1"/>
  <c r="F77" i="2"/>
  <c r="F76" i="2" s="1"/>
  <c r="F122" i="4"/>
  <c r="F117" i="4" s="1"/>
  <c r="D65" i="1"/>
  <c r="E65" i="1"/>
  <c r="D61" i="2"/>
  <c r="E10" i="2"/>
  <c r="E9" i="2" s="1"/>
  <c r="E107" i="2"/>
  <c r="F65" i="1"/>
  <c r="D107" i="2"/>
  <c r="F38" i="1"/>
  <c r="F35" i="1" s="1"/>
  <c r="F73" i="2"/>
  <c r="F72" i="2" s="1"/>
  <c r="E61" i="2"/>
  <c r="D35" i="1"/>
  <c r="D11" i="1"/>
  <c r="D10" i="1" s="1"/>
  <c r="F59" i="1"/>
  <c r="D109" i="2"/>
  <c r="F12" i="1"/>
  <c r="E109" i="2"/>
  <c r="F99" i="2"/>
  <c r="F98" i="2" s="1"/>
  <c r="F97" i="2" s="1"/>
  <c r="F62" i="2"/>
  <c r="F11" i="2"/>
  <c r="D68" i="1" l="1"/>
  <c r="F153" i="4"/>
  <c r="F160" i="4" s="1"/>
  <c r="F116" i="4"/>
  <c r="F65" i="4" s="1"/>
  <c r="F8" i="4" s="1"/>
  <c r="F107" i="2"/>
  <c r="E55" i="2"/>
  <c r="E8" i="2" s="1"/>
  <c r="D55" i="2"/>
  <c r="D8" i="2" s="1"/>
  <c r="D22" i="1"/>
  <c r="D69" i="1" s="1"/>
  <c r="E110" i="2"/>
  <c r="E68" i="1"/>
  <c r="E69" i="1" s="1"/>
  <c r="F11" i="1"/>
  <c r="F10" i="1" s="1"/>
  <c r="F58" i="1"/>
  <c r="F61" i="2"/>
  <c r="F10" i="2"/>
  <c r="F9" i="2" s="1"/>
  <c r="F109" i="2"/>
  <c r="F161" i="4" l="1"/>
  <c r="F55" i="2"/>
  <c r="F8" i="2" s="1"/>
  <c r="E111" i="2"/>
  <c r="F68" i="1"/>
  <c r="F110" i="2"/>
  <c r="F111" i="2" l="1"/>
  <c r="F69" i="1"/>
</calcChain>
</file>

<file path=xl/sharedStrings.xml><?xml version="1.0" encoding="utf-8"?>
<sst xmlns="http://schemas.openxmlformats.org/spreadsheetml/2006/main" count="836" uniqueCount="215">
  <si>
    <t>Izvor fin.</t>
  </si>
  <si>
    <t>Konto</t>
  </si>
  <si>
    <t>Naziv</t>
  </si>
  <si>
    <t>31</t>
  </si>
  <si>
    <t>OŠ ANTUNA MASLE – ORAŠAC</t>
  </si>
  <si>
    <t>18054</t>
  </si>
  <si>
    <t>DECENTRALIZIRANE FUNKCIJE- MINIMALNI FINANCIJSKI STANDARD</t>
  </si>
  <si>
    <t>18054004</t>
  </si>
  <si>
    <t>REDOVNA DJELATNOST OSNOVNOG OBRAZOVANJA</t>
  </si>
  <si>
    <t>49</t>
  </si>
  <si>
    <t>Pomoći iz državnog proračuna za plaće te ostale rashode za zaposlene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</si>
  <si>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</si>
  <si>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</si>
  <si>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</si>
  <si>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</si>
  <si>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</si>
  <si>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</si>
  <si>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</si>
  <si>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</si>
  <si>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</si>
  <si>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</si>
  <si>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</si>
  <si>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</si>
  <si>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</si>
  <si>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</si>
  <si>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</si>
  <si>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</si>
  <si>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Ostali nespomenuti rashodi poslovanja</t>
  </si>
  <si>
    <t>32955</t>
  </si>
  <si>
    <t>Novčana naknada poslodavca zbog nezapošljavanja osoba s invaliditetom</t>
  </si>
  <si>
    <t>18055</t>
  </si>
  <si>
    <t>DECENTRALIZIRANE FUNKCIJE - IZNAD MINIMALNOG FINANCIJSKOG STANDARDA</t>
  </si>
  <si>
    <t>18055002</t>
  </si>
  <si>
    <t>OSTALI PROJEKTI U OSNOVNOM ŠKOLSTVU</t>
  </si>
  <si>
    <t>55</t>
  </si>
  <si>
    <t>Donacije i ostali namjenski prihodi proračunskih korisnika</t>
  </si>
  <si>
    <t>32231</t>
  </si>
  <si>
    <t>Električna energija</t>
  </si>
  <si>
    <t>32341</t>
  </si>
  <si>
    <t>Opskrba vodom</t>
  </si>
  <si>
    <t>32399</t>
  </si>
  <si>
    <t>Ostale nespomenute usluge</t>
  </si>
  <si>
    <t>18055006</t>
  </si>
  <si>
    <t>PRODUŽENI BORAVAK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</si>
  <si>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</si>
  <si>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</si>
  <si>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</si>
  <si>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</si>
  <si>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</si>
  <si>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</si>
  <si>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</si>
  <si>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</si>
  <si>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</si>
  <si>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</si>
  <si>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32241</t>
  </si>
  <si>
    <t>Materijal i dijelovi za tekuće i inveticijsko održavanje građevinskih objekata</t>
  </si>
  <si>
    <t>32244</t>
  </si>
  <si>
    <t>Ostali materijal i dijelovi za tekuće i investicijsko održavanje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</si>
  <si>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</si>
  <si>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</si>
  <si>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</si>
  <si>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</si>
  <si>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32363</t>
  </si>
  <si>
    <t>Laboratorijske usluge</t>
  </si>
  <si>
    <t>42211</t>
  </si>
  <si>
    <t>Računala i računalna oprema</t>
  </si>
  <si>
    <t>42212</t>
  </si>
  <si>
    <t>Uredski namještaj</t>
  </si>
  <si>
    <t>18055039</t>
  </si>
  <si>
    <t>NABAVA ŠKOLSKIH UDŽBENIKA</t>
  </si>
  <si>
    <t>42411</t>
  </si>
  <si>
    <t>Knjige u knjižnici</t>
  </si>
  <si>
    <t>18055043</t>
  </si>
  <si>
    <t>PREHRANA ZA UČENIKE U OSNOVNIM ŠKOLAMA</t>
  </si>
  <si>
    <t>37224</t>
  </si>
  <si>
    <t>Prehrana</t>
  </si>
  <si>
    <t>Razdjel 8 UPRAVNI ODJEL ZA OBRAZOVANJE, ŠPORT, SOCIJALNU SKRB I CIVILNO DRUŠTVO</t>
  </si>
  <si>
    <t>Glava 31 OSNOVNO ŠKOLSTVO</t>
  </si>
  <si>
    <t>OŠ ANTUNA MASLE ORAŠAC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</si>
  <si>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</si>
  <si>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</si>
  <si>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</si>
  <si>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</si>
  <si>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</si>
  <si>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</si>
  <si>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</si>
  <si>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</si>
  <si>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</si>
  <si>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32119</t>
  </si>
  <si>
    <t>Ostali rashodi za službena putovanja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</si>
  <si>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</si>
  <si>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</si>
  <si>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</si>
  <si>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</si>
  <si>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</si>
  <si>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</si>
  <si>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32226</t>
  </si>
  <si>
    <t>Lijekovi</t>
  </si>
  <si>
    <t>32234</t>
  </si>
  <si>
    <t>Motorni benzin i dizel gorivo</t>
  </si>
  <si>
    <t>32239</t>
  </si>
  <si>
    <t>Ostali materijali za proizvodnju energije (ugljen, drva, teško ulje)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</si>
  <si>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</si>
  <si>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</si>
  <si>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</si>
  <si>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</si>
  <si>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</si>
  <si>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</si>
  <si>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</si>
  <si>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</si>
  <si>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</si>
  <si>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</si>
  <si>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</si>
  <si>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</si>
  <si>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</si>
  <si>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</si>
  <si>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</si>
  <si>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</si>
  <si>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32359</t>
  </si>
  <si>
    <t>Ostale najamnine i zakupnine</t>
  </si>
  <si>
    <t>32361</t>
  </si>
  <si>
    <t>Obvezni i preventivni zdravstveni pregledi zaposlenika</t>
  </si>
  <si>
    <t>32372</t>
  </si>
  <si>
    <t>Ugovori o djelu</t>
  </si>
  <si>
    <t>32381</t>
  </si>
  <si>
    <t>Usluge ažuriranja računalnih baza</t>
  </si>
  <si>
    <t>32391</t>
  </si>
  <si>
    <t>Grafičke i tiskarske usluge, usluge kopiranja i uvezivanja i slično</t>
  </si>
  <si>
    <t>32396</t>
  </si>
  <si>
    <t>Usluge čuvanja imovine i obveza</t>
  </si>
  <si>
    <t>32922</t>
  </si>
  <si>
    <t>Premije osiguranja ostale imovine</t>
  </si>
  <si>
    <t>32931</t>
  </si>
  <si>
    <t>Reprezentacija</t>
  </si>
  <si>
    <t>32941</t>
  </si>
  <si>
    <t>Tuzemne članarine</t>
  </si>
  <si>
    <t>32991</t>
  </si>
  <si>
    <t>Rashodi protokola</t>
  </si>
  <si>
    <t>32999</t>
  </si>
  <si>
    <t>34311</t>
  </si>
  <si>
    <t>Usluge banaka</t>
  </si>
  <si>
    <t>34312</t>
  </si>
  <si>
    <t>Usluge platnog prometa</t>
  </si>
  <si>
    <t>11</t>
  </si>
  <si>
    <t>Opći prihodi i primici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</si>
  <si>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</si>
  <si>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</si>
  <si>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</si>
  <si>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</si>
  <si>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</si>
  <si>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</si>
  <si>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</si>
  <si>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</si>
  <si>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</si>
  <si>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</si>
  <si>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</si>
  <si>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</si>
  <si>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</si>
  <si>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</si>
  <si>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42253</t>
  </si>
  <si>
    <t>Strojevi za obradu zemljišta</t>
  </si>
  <si>
    <t>29</t>
  </si>
  <si>
    <t>Višak / manjak  prihoda proračunskih korisnika</t>
  </si>
  <si>
    <t>rebalans +/-</t>
  </si>
  <si>
    <t>Novi plan</t>
  </si>
  <si>
    <t>IZVOR 25</t>
  </si>
  <si>
    <t>IZVOR 29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</si>
  <si>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</si>
  <si>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</si>
  <si>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</si>
  <si>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</si>
  <si>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</si>
  <si>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</si>
  <si>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</si>
  <si>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</si>
  <si>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Vlastiti prihodi proračunskih korisnika</t>
  </si>
  <si>
    <t>25</t>
  </si>
  <si>
    <t>64132</t>
  </si>
  <si>
    <t>Kamate na depozite po viđenju</t>
  </si>
  <si>
    <t>63612</t>
  </si>
  <si>
    <t>Tekuće pomoći proračunskim korisnicima iz proračuna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</si>
  <si>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</si>
  <si>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</si>
  <si>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</si>
  <si>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</si>
  <si>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68311</t>
  </si>
  <si>
    <t>Ostali prihodi</t>
  </si>
  <si>
    <t xml:space="preserve">UKUPNO VAPROR. PRIHODI: </t>
  </si>
  <si>
    <t>37219</t>
  </si>
  <si>
    <t>37221</t>
  </si>
  <si>
    <t>Sufinanciranje cijene prijevoza</t>
  </si>
  <si>
    <t>Ostale tekuće donacije u naravi</t>
  </si>
  <si>
    <t>Rebalans +/-</t>
  </si>
  <si>
    <t>opći prihodi i primici</t>
  </si>
  <si>
    <t>18055021</t>
  </si>
  <si>
    <t>TEKUĆE I INV.ODRŽAVANJE IZNAD MINIMALNOG FINANCIJSKOG STANDARDA</t>
  </si>
  <si>
    <t xml:space="preserve">Licence </t>
  </si>
  <si>
    <t>Tekući plan</t>
  </si>
  <si>
    <t xml:space="preserve">Tekući plan </t>
  </si>
  <si>
    <t>radne bilježnice</t>
  </si>
  <si>
    <t>e tehničar</t>
  </si>
  <si>
    <t>Ostale naknade iz proračuna u naravi</t>
  </si>
  <si>
    <t>REBALANS FINANCIJSKOG PLANA OSNOVNE ŠKOLE ANTUNA MASLE - ORAŠAC ZA 2024. GODINU</t>
  </si>
  <si>
    <t>produženi boravak i opskrba vodom</t>
  </si>
  <si>
    <t>ŠKOLSKE MARENDE, MENTSR.POMAGALA, UČ.UKRAJINA EKSK., + izvor 29</t>
  </si>
  <si>
    <t>Darovi (sveti Nikola)</t>
  </si>
  <si>
    <t>Nagrade (uskrsnica i božićnica)</t>
  </si>
  <si>
    <t>uključen treći asistent zaposlen u studenom 2024.</t>
  </si>
  <si>
    <t>božićnica za dodanog asistenta</t>
  </si>
  <si>
    <t>Plaće za vježbenike</t>
  </si>
  <si>
    <t>Tekuće pomoći od HZMO-a, HZZ-a i HZZO-a</t>
  </si>
  <si>
    <t>APPA</t>
  </si>
  <si>
    <t>RIF</t>
  </si>
  <si>
    <t>225,00 CALLIDUS (SVEKE DVIJE GODINE 2023. PA 2025.), 90 POINT, 2.200 DOKUMENT IT</t>
  </si>
  <si>
    <t>IZVOR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</si>
</sst>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15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Fill="1"/>
    <xf numFmtId="0" fontId="2" fillId="2" borderId="2" xfId="0" applyFont="1" applyFill="1" applyBorder="1"/>
    <xf numFmtId="0" fontId="2" fillId="3" borderId="0" xfId="0" applyFont="1" applyFill="1" applyBorder="1"/>
    <xf numFmtId="4" fontId="0" fillId="3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7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3" fontId="9" fillId="0" borderId="0" xfId="0" applyNumberFormat="1" applyFont="1"/>
    <xf numFmtId="4" fontId="9" fillId="0" borderId="0" xfId="0" applyNumberFormat="1" applyFont="1"/>
    <xf numFmtId="4" fontId="3" fillId="4" borderId="0" xfId="0" applyNumberFormat="1" applyFont="1" applyFill="1"/>
    <xf numFmtId="3" fontId="3" fillId="4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left"/>
    </xf>
    <xf numFmtId="0" fontId="3" fillId="5" borderId="0" xfId="0" applyFont="1" applyFill="1"/>
    <xf numFmtId="164" fontId="3" fillId="5" borderId="0" xfId="0" applyNumberFormat="1" applyFont="1" applyFill="1" applyAlignment="1">
      <alignment horizontal="right"/>
    </xf>
    <xf numFmtId="0" fontId="3" fillId="6" borderId="0" xfId="0" applyFont="1" applyFill="1"/>
    <xf numFmtId="164" fontId="3" fillId="6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center"/>
    </xf>
    <xf numFmtId="4" fontId="3" fillId="6" borderId="0" xfId="0" applyNumberFormat="1" applyFont="1" applyFill="1"/>
    <xf numFmtId="4" fontId="3" fillId="6" borderId="0" xfId="0" applyNumberFormat="1" applyFont="1" applyFill="1" applyAlignment="1">
      <alignment horizontal="right"/>
    </xf>
    <xf numFmtId="0" fontId="3" fillId="7" borderId="0" xfId="0" applyFont="1" applyFill="1"/>
    <xf numFmtId="164" fontId="3" fillId="7" borderId="0" xfId="0" applyNumberFormat="1" applyFont="1" applyFill="1" applyAlignment="1">
      <alignment horizontal="right"/>
    </xf>
    <xf numFmtId="4" fontId="3" fillId="7" borderId="0" xfId="0" applyNumberFormat="1" applyFont="1" applyFill="1" applyAlignment="1">
      <alignment horizontal="right"/>
    </xf>
    <xf numFmtId="0" fontId="3" fillId="8" borderId="0" xfId="0" applyFont="1" applyFill="1"/>
    <xf numFmtId="164" fontId="3" fillId="8" borderId="0" xfId="0" applyNumberFormat="1" applyFont="1" applyFill="1" applyAlignment="1">
      <alignment horizontal="right"/>
    </xf>
    <xf numFmtId="0" fontId="0" fillId="4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Fill="1"/>
    <xf numFmtId="4" fontId="10" fillId="4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10" fillId="0" borderId="0" xfId="1" applyFont="1" applyFill="1" applyBorder="1" applyAlignment="1">
      <alignment horizontal="left" vertical="center" wrapText="1"/>
    </xf>
    <xf numFmtId="3" fontId="12" fillId="0" borderId="0" xfId="0" applyNumberFormat="1" applyFont="1"/>
    <xf numFmtId="4" fontId="10" fillId="0" borderId="0" xfId="0" applyNumberFormat="1" applyFont="1" applyAlignment="1">
      <alignment horizontal="right"/>
    </xf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3" fillId="0" borderId="0" xfId="0" applyNumberFormat="1" applyFont="1" applyFill="1"/>
    <xf numFmtId="0" fontId="10" fillId="0" borderId="0" xfId="0" applyFont="1" applyFill="1" applyAlignment="1">
      <alignment horizontal="left"/>
    </xf>
    <xf numFmtId="4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/>
    <xf numFmtId="4" fontId="5" fillId="3" borderId="0" xfId="0" applyNumberFormat="1" applyFont="1" applyFill="1"/>
    <xf numFmtId="3" fontId="5" fillId="0" borderId="0" xfId="0" applyNumberFormat="1" applyFont="1"/>
    <xf numFmtId="4" fontId="5" fillId="0" borderId="0" xfId="0" applyNumberFormat="1" applyFont="1"/>
    <xf numFmtId="0" fontId="13" fillId="0" borderId="0" xfId="0" applyFont="1" applyFill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3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0" fillId="9" borderId="0" xfId="0" applyNumberFormat="1" applyFill="1" applyAlignment="1">
      <alignment horizontal="center"/>
    </xf>
    <xf numFmtId="4" fontId="0" fillId="9" borderId="0" xfId="0" applyNumberFormat="1" applyFill="1"/>
    <xf numFmtId="4" fontId="3" fillId="9" borderId="0" xfId="0" applyNumberFormat="1" applyFont="1" applyFill="1"/>
    <xf numFmtId="4" fontId="3" fillId="9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 applyAlignment="1">
      <alignment horizontal="right"/>
    </xf>
    <xf numFmtId="0" fontId="5" fillId="0" borderId="0" xfId="0" applyFont="1"/>
    <xf numFmtId="0" fontId="10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10" fillId="0" borderId="0" xfId="0" applyFont="1"/>
    <xf numFmtId="3" fontId="0" fillId="0" borderId="0" xfId="0" applyNumberFormat="1"/>
    <xf numFmtId="4" fontId="5" fillId="6" borderId="0" xfId="0" applyNumberFormat="1" applyFont="1" applyFill="1" applyAlignment="1">
      <alignment horizontal="center"/>
    </xf>
    <xf numFmtId="49" fontId="5" fillId="6" borderId="0" xfId="0" applyNumberFormat="1" applyFont="1" applyFill="1"/>
    <xf numFmtId="4" fontId="5" fillId="6" borderId="0" xfId="0" applyNumberFormat="1" applyFont="1" applyFill="1"/>
    <xf numFmtId="3" fontId="3" fillId="6" borderId="0" xfId="0" applyNumberFormat="1" applyFont="1" applyFill="1"/>
    <xf numFmtId="0" fontId="14" fillId="0" borderId="0" xfId="0" applyFont="1"/>
    <xf numFmtId="0" fontId="5" fillId="6" borderId="0" xfId="0" applyFont="1" applyFill="1"/>
    <xf numFmtId="164" fontId="5" fillId="6" borderId="0" xfId="0" applyNumberFormat="1" applyFont="1" applyFill="1" applyAlignment="1">
      <alignment horizontal="right"/>
    </xf>
    <xf numFmtId="0" fontId="9" fillId="0" borderId="0" xfId="0" applyFont="1"/>
    <xf numFmtId="0" fontId="14" fillId="0" borderId="0" xfId="0" applyFont="1" applyFill="1"/>
    <xf numFmtId="3" fontId="8" fillId="0" borderId="0" xfId="0" applyNumberFormat="1" applyFont="1"/>
    <xf numFmtId="0" fontId="8" fillId="0" borderId="0" xfId="0" applyFont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 applyAlignment="1">
      <alignment horizontal="left"/>
    </xf>
    <xf numFmtId="4" fontId="5" fillId="0" borderId="0" xfId="0" applyNumberFormat="1" applyFont="1" applyFill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colors>
    <mruColors>
      <color rgb="FF1494BC"/>
      <color rgb="FF941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LAN%20-%20GRAD/2022/REBALANSI/Radna%20-%20Rebalans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>
        <row r="8">
          <cell r="C8" t="str">
            <v>OSNOVNA ŠKOLA A. MASLE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161"/>
  <sheetViews>
    <sheetView tabSelected="1" topLeftCell="A28" workbookViewId="0">
      <selection activeCell="A40" sqref="A40"/>
    </sheetView>
  </sheetViews>
  <sheetFormatPr defaultRowHeight="15" x14ac:dyDescent="0.25"/>
  <cols>
    <col min="1" max="1" width="9" style="72" bestFit="1" customWidth="1" collapsed="1"/>
    <col min="2" max="2" width="10" style="12" customWidth="1" collapsed="1"/>
    <col min="3" max="3" width="73" style="12" bestFit="1" customWidth="1" collapsed="1"/>
    <col min="4" max="4" width="12.85546875" style="12" customWidth="1" collapsed="1"/>
    <col min="5" max="6" width="12.85546875" style="12" customWidth="1"/>
    <col min="7" max="7" width="10.140625" style="12" bestFit="1" customWidth="1"/>
    <col min="8" max="8" width="9.140625" style="12"/>
    <col min="9" max="9" width="12.7109375" style="12" bestFit="1" customWidth="1"/>
    <col min="10" max="16384" width="9.140625" style="12"/>
  </cols>
  <sheetData>
    <row r="1" spans="1:13" customFormat="1" x14ac:dyDescent="0.25">
      <c r="A1" s="1" t="s">
        <v>76</v>
      </c>
    </row>
    <row r="2" spans="1:13" customFormat="1" x14ac:dyDescent="0.25">
      <c r="A2" s="1" t="s">
        <v>77</v>
      </c>
    </row>
    <row r="3" spans="1:13" customFormat="1" x14ac:dyDescent="0.25">
      <c r="A3" s="1" t="s">
        <v>78</v>
      </c>
    </row>
    <row r="4" spans="1:13" customFormat="1" x14ac:dyDescent="0.25">
      <c r="B4" s="1"/>
    </row>
    <row r="5" spans="1:13" customFormat="1" ht="15.75" x14ac:dyDescent="0.25">
      <c r="A5" s="106" t="s">
        <v>202</v>
      </c>
      <c r="B5" s="106"/>
      <c r="C5" s="106"/>
      <c r="D5" s="106"/>
      <c r="E5" s="106"/>
      <c r="F5" s="106"/>
    </row>
    <row r="7" spans="1:13" x14ac:dyDescent="0.25">
      <c r="A7" s="58" t="s">
        <v>0</v>
      </c>
      <c r="B7" s="58" t="s">
        <v>1</v>
      </c>
      <c r="C7" s="58" t="s">
        <v>2</v>
      </c>
      <c r="D7" s="58" t="s">
        <v>197</v>
      </c>
      <c r="E7" s="58" t="s">
        <v>192</v>
      </c>
      <c r="F7" s="58" t="s">
        <v>164</v>
      </c>
    </row>
    <row r="8" spans="1:13" x14ac:dyDescent="0.25">
      <c r="A8" s="78"/>
      <c r="B8" s="79"/>
      <c r="C8" s="80" t="str">
        <f>'[1]prorač. '!C8</f>
        <v>OSNOVNA ŠKOLA A. MASLE</v>
      </c>
      <c r="D8" s="81">
        <f>D9+D65+D141</f>
        <v>1212789</v>
      </c>
      <c r="E8" s="81">
        <f>E9+E65+E141</f>
        <v>27312</v>
      </c>
      <c r="F8" s="81">
        <f>F9+F65+F141</f>
        <v>1240101</v>
      </c>
    </row>
    <row r="9" spans="1:13" s="24" customFormat="1" x14ac:dyDescent="0.25">
      <c r="A9" s="60"/>
      <c r="B9" s="61" t="s">
        <v>5</v>
      </c>
      <c r="C9" s="61" t="s">
        <v>6</v>
      </c>
      <c r="D9" s="76">
        <f>D10+D55</f>
        <v>1028610</v>
      </c>
      <c r="E9" s="76">
        <f>E10+E55</f>
        <v>0</v>
      </c>
      <c r="F9" s="76">
        <f>F10+F55</f>
        <v>1028610</v>
      </c>
    </row>
    <row r="10" spans="1:13" s="24" customFormat="1" x14ac:dyDescent="0.25">
      <c r="A10" s="60"/>
      <c r="B10" s="61" t="s">
        <v>79</v>
      </c>
      <c r="C10" s="61" t="s">
        <v>80</v>
      </c>
      <c r="D10" s="76">
        <f>D11</f>
        <v>57000</v>
      </c>
      <c r="E10" s="76">
        <f t="shared" ref="E10:F10" si="0">E11</f>
        <v>0</v>
      </c>
      <c r="F10" s="76">
        <f t="shared" si="0"/>
        <v>57000</v>
      </c>
    </row>
    <row r="11" spans="1:13" customFormat="1" x14ac:dyDescent="0.25">
      <c r="A11" s="6" t="s">
        <v>3</v>
      </c>
      <c r="B11" s="6"/>
      <c r="C11" s="6" t="s">
        <v>81</v>
      </c>
      <c r="D11" s="26">
        <f>SUM(D12:D54)</f>
        <v>57000</v>
      </c>
      <c r="E11" s="26">
        <f t="shared" ref="E11:F11" si="1">SUM(E12:E54)</f>
        <v>0</v>
      </c>
      <c r="F11" s="26">
        <f t="shared" si="1"/>
        <v>57000</v>
      </c>
    </row>
    <row r="12" spans="1:13" customFormat="1" x14ac:dyDescent="0.25">
      <c r="A12" s="8" t="s">
        <v>3</v>
      </c>
      <c r="B12" s="8" t="s">
        <v>82</v>
      </c>
      <c r="C12" s="8" t="s">
        <v>83</v>
      </c>
      <c r="D12" s="21">
        <f>'Proračun-financiranje Grad Dbk'!D12</f>
        <v>1800</v>
      </c>
      <c r="E12" s="21">
        <f>'Proračun-financiranje Grad Dbk'!E12</f>
        <v>400</v>
      </c>
      <c r="F12" s="21">
        <f>D12+E12</f>
        <v>2200</v>
      </c>
      <c r="I12" s="12"/>
      <c r="J12" s="12"/>
      <c r="K12" s="12"/>
      <c r="L12" s="12"/>
      <c r="M12" s="12"/>
    </row>
    <row r="13" spans="1:13" customFormat="1" x14ac:dyDescent="0.25">
      <c r="A13" s="8" t="s">
        <v>3</v>
      </c>
      <c r="B13" s="8" t="s">
        <v>84</v>
      </c>
      <c r="C13" s="8" t="s">
        <v>85</v>
      </c>
      <c r="D13" s="21">
        <f>'Proračun-financiranje Grad Dbk'!D13</f>
        <v>0</v>
      </c>
      <c r="E13" s="21">
        <f>'Proračun-financiranje Grad Dbk'!E13</f>
        <v>0</v>
      </c>
      <c r="F13" s="21">
        <f t="shared" ref="F13:F54" si="2">D13+E13</f>
        <v>0</v>
      </c>
    </row>
    <row r="14" spans="1:13" customFormat="1" x14ac:dyDescent="0.25">
      <c r="A14" s="8" t="s">
        <v>3</v>
      </c>
      <c r="B14" s="8" t="s">
        <v>86</v>
      </c>
      <c r="C14" s="8" t="s">
        <v>87</v>
      </c>
      <c r="D14" s="21">
        <f>'Proračun-financiranje Grad Dbk'!D14</f>
        <v>300</v>
      </c>
      <c r="E14" s="21">
        <f>'Proračun-financiranje Grad Dbk'!E14</f>
        <v>100</v>
      </c>
      <c r="F14" s="21">
        <f t="shared" si="2"/>
        <v>400</v>
      </c>
    </row>
    <row r="15" spans="1:13" customFormat="1" x14ac:dyDescent="0.25">
      <c r="A15" s="8" t="s">
        <v>3</v>
      </c>
      <c r="B15" s="8" t="s">
        <v>88</v>
      </c>
      <c r="C15" s="8" t="s">
        <v>89</v>
      </c>
      <c r="D15" s="21">
        <f>'Proračun-financiranje Grad Dbk'!D15</f>
        <v>40</v>
      </c>
      <c r="E15" s="21">
        <f>'Proračun-financiranje Grad Dbk'!E15</f>
        <v>0</v>
      </c>
      <c r="F15" s="21">
        <f t="shared" si="2"/>
        <v>40</v>
      </c>
    </row>
    <row r="16" spans="1:13" customFormat="1" x14ac:dyDescent="0.25">
      <c r="A16" s="8" t="s">
        <v>3</v>
      </c>
      <c r="B16" s="8" t="s">
        <v>90</v>
      </c>
      <c r="C16" s="8" t="s">
        <v>91</v>
      </c>
      <c r="D16" s="21">
        <f>'Proračun-financiranje Grad Dbk'!D16</f>
        <v>200</v>
      </c>
      <c r="E16" s="21">
        <f>'Proračun-financiranje Grad Dbk'!E16</f>
        <v>-200</v>
      </c>
      <c r="F16" s="21">
        <f t="shared" si="2"/>
        <v>0</v>
      </c>
    </row>
    <row r="17" spans="1:6" customFormat="1" x14ac:dyDescent="0.25">
      <c r="A17" s="8" t="s">
        <v>3</v>
      </c>
      <c r="B17" s="8" t="s">
        <v>92</v>
      </c>
      <c r="C17" s="8" t="s">
        <v>93</v>
      </c>
      <c r="D17" s="21">
        <f>'Proračun-financiranje Grad Dbk'!D17</f>
        <v>200</v>
      </c>
      <c r="E17" s="21">
        <f>'Proračun-financiranje Grad Dbk'!E17</f>
        <v>0</v>
      </c>
      <c r="F17" s="21">
        <f t="shared" si="2"/>
        <v>200</v>
      </c>
    </row>
    <row r="18" spans="1:6" customFormat="1" x14ac:dyDescent="0.25">
      <c r="A18" s="8" t="s">
        <v>3</v>
      </c>
      <c r="B18" s="8" t="s">
        <v>94</v>
      </c>
      <c r="C18" s="8" t="s">
        <v>95</v>
      </c>
      <c r="D18" s="21">
        <f>'Proračun-financiranje Grad Dbk'!D18</f>
        <v>800</v>
      </c>
      <c r="E18" s="21">
        <f>'Proračun-financiranje Grad Dbk'!E18</f>
        <v>150</v>
      </c>
      <c r="F18" s="21">
        <f t="shared" si="2"/>
        <v>950</v>
      </c>
    </row>
    <row r="19" spans="1:6" customFormat="1" x14ac:dyDescent="0.25">
      <c r="A19" s="8" t="s">
        <v>3</v>
      </c>
      <c r="B19" s="8" t="s">
        <v>44</v>
      </c>
      <c r="C19" s="8" t="s">
        <v>45</v>
      </c>
      <c r="D19" s="21">
        <f>'Proračun-financiranje Grad Dbk'!D19</f>
        <v>3000</v>
      </c>
      <c r="E19" s="21">
        <f>'Proračun-financiranje Grad Dbk'!E19</f>
        <v>400</v>
      </c>
      <c r="F19" s="21">
        <f t="shared" si="2"/>
        <v>3400</v>
      </c>
    </row>
    <row r="20" spans="1:6" customFormat="1" x14ac:dyDescent="0.25">
      <c r="A20" s="8" t="s">
        <v>3</v>
      </c>
      <c r="B20" s="8" t="s">
        <v>46</v>
      </c>
      <c r="C20" s="8" t="s">
        <v>47</v>
      </c>
      <c r="D20" s="21">
        <f>'Proračun-financiranje Grad Dbk'!D20</f>
        <v>500</v>
      </c>
      <c r="E20" s="21">
        <f>'Proračun-financiranje Grad Dbk'!E20</f>
        <v>-340</v>
      </c>
      <c r="F20" s="21">
        <f t="shared" si="2"/>
        <v>160</v>
      </c>
    </row>
    <row r="21" spans="1:6" customFormat="1" x14ac:dyDescent="0.25">
      <c r="A21" s="8" t="s">
        <v>3</v>
      </c>
      <c r="B21" s="8" t="s">
        <v>48</v>
      </c>
      <c r="C21" s="8" t="s">
        <v>49</v>
      </c>
      <c r="D21" s="21">
        <f>'Proračun-financiranje Grad Dbk'!D21</f>
        <v>1800</v>
      </c>
      <c r="E21" s="21">
        <f>'Proračun-financiranje Grad Dbk'!E21</f>
        <v>-410</v>
      </c>
      <c r="F21" s="21">
        <f t="shared" si="2"/>
        <v>1390</v>
      </c>
    </row>
    <row r="22" spans="1:6" customFormat="1" x14ac:dyDescent="0.25">
      <c r="A22" s="8" t="s">
        <v>3</v>
      </c>
      <c r="B22" s="8" t="s">
        <v>50</v>
      </c>
      <c r="C22" s="8" t="s">
        <v>51</v>
      </c>
      <c r="D22" s="21">
        <f>'Proračun-financiranje Grad Dbk'!D22</f>
        <v>2650</v>
      </c>
      <c r="E22" s="21">
        <f>'Proračun-financiranje Grad Dbk'!E22</f>
        <v>-650</v>
      </c>
      <c r="F22" s="21">
        <f t="shared" si="2"/>
        <v>2000</v>
      </c>
    </row>
    <row r="23" spans="1:6" customFormat="1" x14ac:dyDescent="0.25">
      <c r="A23" s="8" t="s">
        <v>3</v>
      </c>
      <c r="B23" s="8" t="s">
        <v>52</v>
      </c>
      <c r="C23" s="8" t="s">
        <v>53</v>
      </c>
      <c r="D23" s="21">
        <f>'Proračun-financiranje Grad Dbk'!D23</f>
        <v>2945</v>
      </c>
      <c r="E23" s="21">
        <f>'Proračun-financiranje Grad Dbk'!E23</f>
        <v>2000</v>
      </c>
      <c r="F23" s="21">
        <f t="shared" si="2"/>
        <v>4945</v>
      </c>
    </row>
    <row r="24" spans="1:6" customFormat="1" x14ac:dyDescent="0.25">
      <c r="A24" s="8" t="s">
        <v>3</v>
      </c>
      <c r="B24" s="8" t="s">
        <v>96</v>
      </c>
      <c r="C24" s="8" t="s">
        <v>97</v>
      </c>
      <c r="D24" s="21">
        <f>'Proračun-financiranje Grad Dbk'!D24</f>
        <v>180</v>
      </c>
      <c r="E24" s="21">
        <f>'Proračun-financiranje Grad Dbk'!E24</f>
        <v>-100</v>
      </c>
      <c r="F24" s="21">
        <f t="shared" si="2"/>
        <v>80</v>
      </c>
    </row>
    <row r="25" spans="1:6" customFormat="1" x14ac:dyDescent="0.25">
      <c r="A25" s="8" t="s">
        <v>3</v>
      </c>
      <c r="B25" s="8" t="s">
        <v>36</v>
      </c>
      <c r="C25" s="8" t="s">
        <v>37</v>
      </c>
      <c r="D25" s="21">
        <f>'Proračun-financiranje Grad Dbk'!D25</f>
        <v>4500</v>
      </c>
      <c r="E25" s="21">
        <f>'Proračun-financiranje Grad Dbk'!E25</f>
        <v>0</v>
      </c>
      <c r="F25" s="21">
        <f t="shared" si="2"/>
        <v>4500</v>
      </c>
    </row>
    <row r="26" spans="1:6" customFormat="1" x14ac:dyDescent="0.25">
      <c r="A26" s="8" t="s">
        <v>3</v>
      </c>
      <c r="B26" s="8" t="s">
        <v>98</v>
      </c>
      <c r="C26" s="8" t="s">
        <v>99</v>
      </c>
      <c r="D26" s="21">
        <f>'Proračun-financiranje Grad Dbk'!D26</f>
        <v>100</v>
      </c>
      <c r="E26" s="21">
        <f>'Proračun-financiranje Grad Dbk'!E26</f>
        <v>0</v>
      </c>
      <c r="F26" s="21">
        <f t="shared" si="2"/>
        <v>100</v>
      </c>
    </row>
    <row r="27" spans="1:6" customFormat="1" x14ac:dyDescent="0.25">
      <c r="A27" s="8" t="s">
        <v>3</v>
      </c>
      <c r="B27" s="8" t="s">
        <v>100</v>
      </c>
      <c r="C27" s="8" t="s">
        <v>101</v>
      </c>
      <c r="D27" s="21">
        <f>'Proračun-financiranje Grad Dbk'!D27</f>
        <v>6000</v>
      </c>
      <c r="E27" s="21">
        <f>'Proračun-financiranje Grad Dbk'!E27</f>
        <v>0</v>
      </c>
      <c r="F27" s="21">
        <f t="shared" si="2"/>
        <v>6000</v>
      </c>
    </row>
    <row r="28" spans="1:6" customFormat="1" x14ac:dyDescent="0.25">
      <c r="A28" s="8" t="s">
        <v>3</v>
      </c>
      <c r="B28" s="8" t="s">
        <v>56</v>
      </c>
      <c r="C28" s="8" t="s">
        <v>57</v>
      </c>
      <c r="D28" s="21">
        <f>'Proračun-financiranje Grad Dbk'!D28</f>
        <v>400</v>
      </c>
      <c r="E28" s="21">
        <f>'Proračun-financiranje Grad Dbk'!E28</f>
        <v>-200</v>
      </c>
      <c r="F28" s="21">
        <f t="shared" si="2"/>
        <v>200</v>
      </c>
    </row>
    <row r="29" spans="1:6" customFormat="1" x14ac:dyDescent="0.25">
      <c r="A29" s="8" t="s">
        <v>3</v>
      </c>
      <c r="B29" s="8" t="s">
        <v>102</v>
      </c>
      <c r="C29" s="8" t="s">
        <v>103</v>
      </c>
      <c r="D29" s="21">
        <f>'Proračun-financiranje Grad Dbk'!D29</f>
        <v>0</v>
      </c>
      <c r="E29" s="21">
        <f>'Proračun-financiranje Grad Dbk'!E29</f>
        <v>0</v>
      </c>
      <c r="F29" s="21">
        <f t="shared" si="2"/>
        <v>0</v>
      </c>
    </row>
    <row r="30" spans="1:6" customFormat="1" x14ac:dyDescent="0.25">
      <c r="A30" s="8" t="s">
        <v>3</v>
      </c>
      <c r="B30" s="8" t="s">
        <v>104</v>
      </c>
      <c r="C30" s="8" t="s">
        <v>105</v>
      </c>
      <c r="D30" s="21">
        <f>'Proračun-financiranje Grad Dbk'!D30</f>
        <v>400</v>
      </c>
      <c r="E30" s="21">
        <f>'Proračun-financiranje Grad Dbk'!E30</f>
        <v>-300</v>
      </c>
      <c r="F30" s="21">
        <f t="shared" si="2"/>
        <v>100</v>
      </c>
    </row>
    <row r="31" spans="1:6" customFormat="1" x14ac:dyDescent="0.25">
      <c r="A31" s="8" t="s">
        <v>3</v>
      </c>
      <c r="B31" s="8" t="s">
        <v>106</v>
      </c>
      <c r="C31" s="8" t="s">
        <v>107</v>
      </c>
      <c r="D31" s="21">
        <f>'Proračun-financiranje Grad Dbk'!D31</f>
        <v>700</v>
      </c>
      <c r="E31" s="21">
        <f>'Proračun-financiranje Grad Dbk'!E31</f>
        <v>0</v>
      </c>
      <c r="F31" s="21">
        <f t="shared" si="2"/>
        <v>700</v>
      </c>
    </row>
    <row r="32" spans="1:6" customFormat="1" x14ac:dyDescent="0.25">
      <c r="A32" s="8" t="s">
        <v>3</v>
      </c>
      <c r="B32" s="8" t="s">
        <v>108</v>
      </c>
      <c r="C32" s="8" t="s">
        <v>109</v>
      </c>
      <c r="D32" s="21">
        <f>'Proračun-financiranje Grad Dbk'!D32</f>
        <v>200</v>
      </c>
      <c r="E32" s="21">
        <f>'Proračun-financiranje Grad Dbk'!E32</f>
        <v>0</v>
      </c>
      <c r="F32" s="21">
        <f t="shared" si="2"/>
        <v>200</v>
      </c>
    </row>
    <row r="33" spans="1:6" customFormat="1" x14ac:dyDescent="0.25">
      <c r="A33" s="8" t="s">
        <v>3</v>
      </c>
      <c r="B33" s="8" t="s">
        <v>58</v>
      </c>
      <c r="C33" s="8" t="s">
        <v>59</v>
      </c>
      <c r="D33" s="21">
        <f>'Proračun-financiranje Grad Dbk'!D33</f>
        <v>0</v>
      </c>
      <c r="E33" s="21">
        <f>'Proračun-financiranje Grad Dbk'!E33</f>
        <v>0</v>
      </c>
      <c r="F33" s="21">
        <f t="shared" si="2"/>
        <v>0</v>
      </c>
    </row>
    <row r="34" spans="1:6" customFormat="1" x14ac:dyDescent="0.25">
      <c r="A34" s="8" t="s">
        <v>3</v>
      </c>
      <c r="B34" s="8" t="s">
        <v>60</v>
      </c>
      <c r="C34" s="8" t="s">
        <v>61</v>
      </c>
      <c r="D34" s="21">
        <f>'Proračun-financiranje Grad Dbk'!D34</f>
        <v>10000</v>
      </c>
      <c r="E34" s="21">
        <f>'Proračun-financiranje Grad Dbk'!E34</f>
        <v>-1500</v>
      </c>
      <c r="F34" s="21">
        <f t="shared" si="2"/>
        <v>8500</v>
      </c>
    </row>
    <row r="35" spans="1:6" customFormat="1" x14ac:dyDescent="0.25">
      <c r="A35" s="8" t="s">
        <v>3</v>
      </c>
      <c r="B35" s="8" t="s">
        <v>38</v>
      </c>
      <c r="C35" s="8" t="s">
        <v>39</v>
      </c>
      <c r="D35" s="21">
        <f>'Proračun-financiranje Grad Dbk'!D35</f>
        <v>1500</v>
      </c>
      <c r="E35" s="21">
        <f>'Proračun-financiranje Grad Dbk'!E35</f>
        <v>0</v>
      </c>
      <c r="F35" s="21">
        <f t="shared" si="2"/>
        <v>1500</v>
      </c>
    </row>
    <row r="36" spans="1:6" customFormat="1" x14ac:dyDescent="0.25">
      <c r="A36" s="8" t="s">
        <v>3</v>
      </c>
      <c r="B36" s="8" t="s">
        <v>110</v>
      </c>
      <c r="C36" s="8" t="s">
        <v>111</v>
      </c>
      <c r="D36" s="21">
        <f>'Proračun-financiranje Grad Dbk'!D36</f>
        <v>1100</v>
      </c>
      <c r="E36" s="21">
        <f>'Proračun-financiranje Grad Dbk'!E36</f>
        <v>0</v>
      </c>
      <c r="F36" s="21">
        <f t="shared" si="2"/>
        <v>1100</v>
      </c>
    </row>
    <row r="37" spans="1:6" customFormat="1" x14ac:dyDescent="0.25">
      <c r="A37" s="8" t="s">
        <v>3</v>
      </c>
      <c r="B37" s="8" t="s">
        <v>112</v>
      </c>
      <c r="C37" s="8" t="s">
        <v>113</v>
      </c>
      <c r="D37" s="21">
        <f>'Proračun-financiranje Grad Dbk'!D37</f>
        <v>550</v>
      </c>
      <c r="E37" s="21">
        <f>'Proračun-financiranje Grad Dbk'!E37</f>
        <v>0</v>
      </c>
      <c r="F37" s="21">
        <f t="shared" si="2"/>
        <v>550</v>
      </c>
    </row>
    <row r="38" spans="1:6" customFormat="1" x14ac:dyDescent="0.25">
      <c r="A38" s="8" t="s">
        <v>3</v>
      </c>
      <c r="B38" s="8" t="s">
        <v>114</v>
      </c>
      <c r="C38" s="8" t="s">
        <v>115</v>
      </c>
      <c r="D38" s="21">
        <f>'Proračun-financiranje Grad Dbk'!D38</f>
        <v>2400</v>
      </c>
      <c r="E38" s="21">
        <f>'Proračun-financiranje Grad Dbk'!E38</f>
        <v>0</v>
      </c>
      <c r="F38" s="21">
        <f t="shared" si="2"/>
        <v>2400</v>
      </c>
    </row>
    <row r="39" spans="1:6" customFormat="1" x14ac:dyDescent="0.25">
      <c r="A39" s="8" t="s">
        <v>3</v>
      </c>
      <c r="B39" s="8" t="s">
        <v>116</v>
      </c>
      <c r="C39" s="8" t="s">
        <v>117</v>
      </c>
      <c r="D39" s="21">
        <f>'Proračun-financiranje Grad Dbk'!D39</f>
        <v>2200</v>
      </c>
      <c r="E39" s="21">
        <f>'Proračun-financiranje Grad Dbk'!E39</f>
        <v>100</v>
      </c>
      <c r="F39" s="21">
        <f t="shared" si="2"/>
        <v>2300</v>
      </c>
    </row>
    <row r="40" spans="1:6" customFormat="1" x14ac:dyDescent="0.25">
      <c r="A40" s="50">
        <v>31</v>
      </c>
      <c r="B40" s="50">
        <v>32354</v>
      </c>
      <c r="C40" s="8" t="s">
        <v>196</v>
      </c>
      <c r="D40" s="21">
        <f>'Proračun-financiranje Grad Dbk'!D40</f>
        <v>750</v>
      </c>
      <c r="E40" s="21">
        <f>'Proračun-financiranje Grad Dbk'!E40</f>
        <v>0</v>
      </c>
      <c r="F40" s="21">
        <f t="shared" si="2"/>
        <v>750</v>
      </c>
    </row>
    <row r="41" spans="1:6" customFormat="1" x14ac:dyDescent="0.25">
      <c r="A41" s="8" t="s">
        <v>3</v>
      </c>
      <c r="B41" s="8" t="s">
        <v>118</v>
      </c>
      <c r="C41" s="8" t="s">
        <v>119</v>
      </c>
      <c r="D41" s="21">
        <f>'Proračun-financiranje Grad Dbk'!D41</f>
        <v>780</v>
      </c>
      <c r="E41" s="21">
        <f>'Proračun-financiranje Grad Dbk'!E41</f>
        <v>90</v>
      </c>
      <c r="F41" s="21">
        <f t="shared" si="2"/>
        <v>870</v>
      </c>
    </row>
    <row r="42" spans="1:6" customFormat="1" x14ac:dyDescent="0.25">
      <c r="A42" s="8" t="s">
        <v>3</v>
      </c>
      <c r="B42" s="8" t="s">
        <v>120</v>
      </c>
      <c r="C42" s="8" t="s">
        <v>121</v>
      </c>
      <c r="D42" s="21">
        <f>'Proračun-financiranje Grad Dbk'!D42</f>
        <v>2240</v>
      </c>
      <c r="E42" s="21">
        <f>'Proračun-financiranje Grad Dbk'!E42</f>
        <v>0</v>
      </c>
      <c r="F42" s="21">
        <f t="shared" si="2"/>
        <v>2240</v>
      </c>
    </row>
    <row r="43" spans="1:6" customFormat="1" x14ac:dyDescent="0.25">
      <c r="A43" s="8" t="s">
        <v>3</v>
      </c>
      <c r="B43" s="8" t="s">
        <v>122</v>
      </c>
      <c r="C43" s="8" t="s">
        <v>123</v>
      </c>
      <c r="D43" s="21">
        <f>'Proračun-financiranje Grad Dbk'!D43</f>
        <v>600</v>
      </c>
      <c r="E43" s="21">
        <f>'Proračun-financiranje Grad Dbk'!E43</f>
        <v>0</v>
      </c>
      <c r="F43" s="21">
        <f t="shared" si="2"/>
        <v>600</v>
      </c>
    </row>
    <row r="44" spans="1:6" customFormat="1" x14ac:dyDescent="0.25">
      <c r="A44" s="8" t="s">
        <v>3</v>
      </c>
      <c r="B44" s="8" t="s">
        <v>124</v>
      </c>
      <c r="C44" s="8" t="s">
        <v>125</v>
      </c>
      <c r="D44" s="21">
        <f>'Proračun-financiranje Grad Dbk'!D44</f>
        <v>2515</v>
      </c>
      <c r="E44" s="21">
        <f>'Proračun-financiranje Grad Dbk'!E44</f>
        <v>-245</v>
      </c>
      <c r="F44" s="21">
        <f t="shared" si="2"/>
        <v>2270</v>
      </c>
    </row>
    <row r="45" spans="1:6" customFormat="1" x14ac:dyDescent="0.25">
      <c r="A45" s="8" t="s">
        <v>3</v>
      </c>
      <c r="B45" s="8" t="s">
        <v>126</v>
      </c>
      <c r="C45" s="8" t="s">
        <v>127</v>
      </c>
      <c r="D45" s="21">
        <f>'Proračun-financiranje Grad Dbk'!D45</f>
        <v>300</v>
      </c>
      <c r="E45" s="21">
        <f>'Proračun-financiranje Grad Dbk'!E45</f>
        <v>0</v>
      </c>
      <c r="F45" s="21">
        <f t="shared" si="2"/>
        <v>300</v>
      </c>
    </row>
    <row r="46" spans="1:6" customFormat="1" x14ac:dyDescent="0.25">
      <c r="A46" s="8" t="s">
        <v>3</v>
      </c>
      <c r="B46" s="8" t="s">
        <v>128</v>
      </c>
      <c r="C46" s="8" t="s">
        <v>129</v>
      </c>
      <c r="D46" s="21">
        <f>'Proračun-financiranje Grad Dbk'!D46</f>
        <v>500</v>
      </c>
      <c r="E46" s="21">
        <f>'Proračun-financiranje Grad Dbk'!E46</f>
        <v>0</v>
      </c>
      <c r="F46" s="21">
        <f t="shared" si="2"/>
        <v>500</v>
      </c>
    </row>
    <row r="47" spans="1:6" customFormat="1" x14ac:dyDescent="0.25">
      <c r="A47" s="8" t="s">
        <v>3</v>
      </c>
      <c r="B47" s="8" t="s">
        <v>40</v>
      </c>
      <c r="C47" s="8" t="s">
        <v>41</v>
      </c>
      <c r="D47" s="21">
        <f>'Proračun-financiranje Grad Dbk'!D47</f>
        <v>2200</v>
      </c>
      <c r="E47" s="21">
        <f>'Proračun-financiranje Grad Dbk'!E47</f>
        <v>225</v>
      </c>
      <c r="F47" s="21">
        <f t="shared" si="2"/>
        <v>2425</v>
      </c>
    </row>
    <row r="48" spans="1:6" customFormat="1" x14ac:dyDescent="0.25">
      <c r="A48" s="8" t="s">
        <v>3</v>
      </c>
      <c r="B48" s="8" t="s">
        <v>130</v>
      </c>
      <c r="C48" s="8" t="s">
        <v>131</v>
      </c>
      <c r="D48" s="21">
        <f>'Proračun-financiranje Grad Dbk'!D48</f>
        <v>950</v>
      </c>
      <c r="E48" s="21">
        <f>'Proračun-financiranje Grad Dbk'!E48</f>
        <v>0</v>
      </c>
      <c r="F48" s="21">
        <f t="shared" si="2"/>
        <v>950</v>
      </c>
    </row>
    <row r="49" spans="1:6" customFormat="1" x14ac:dyDescent="0.25">
      <c r="A49" s="8" t="s">
        <v>3</v>
      </c>
      <c r="B49" s="8" t="s">
        <v>132</v>
      </c>
      <c r="C49" s="8" t="s">
        <v>133</v>
      </c>
      <c r="D49" s="21">
        <f>'Proračun-financiranje Grad Dbk'!D49</f>
        <v>200</v>
      </c>
      <c r="E49" s="21">
        <f>'Proračun-financiranje Grad Dbk'!E49</f>
        <v>0</v>
      </c>
      <c r="F49" s="21">
        <f t="shared" si="2"/>
        <v>200</v>
      </c>
    </row>
    <row r="50" spans="1:6" customFormat="1" x14ac:dyDescent="0.25">
      <c r="A50" s="8" t="s">
        <v>3</v>
      </c>
      <c r="B50" s="8" t="s">
        <v>134</v>
      </c>
      <c r="C50" s="8" t="s">
        <v>135</v>
      </c>
      <c r="D50" s="21">
        <f>'Proračun-financiranje Grad Dbk'!D50</f>
        <v>200</v>
      </c>
      <c r="E50" s="21">
        <f>'Proračun-financiranje Grad Dbk'!E50</f>
        <v>0</v>
      </c>
      <c r="F50" s="21">
        <f t="shared" si="2"/>
        <v>200</v>
      </c>
    </row>
    <row r="51" spans="1:6" customFormat="1" x14ac:dyDescent="0.25">
      <c r="A51" s="8" t="s">
        <v>3</v>
      </c>
      <c r="B51" s="8" t="s">
        <v>136</v>
      </c>
      <c r="C51" s="8" t="s">
        <v>137</v>
      </c>
      <c r="D51" s="21">
        <f>'Proračun-financiranje Grad Dbk'!D51</f>
        <v>300</v>
      </c>
      <c r="E51" s="21">
        <f>'Proračun-financiranje Grad Dbk'!E51</f>
        <v>-170</v>
      </c>
      <c r="F51" s="21">
        <f t="shared" si="2"/>
        <v>130</v>
      </c>
    </row>
    <row r="52" spans="1:6" customFormat="1" x14ac:dyDescent="0.25">
      <c r="A52" s="8" t="s">
        <v>3</v>
      </c>
      <c r="B52" s="8" t="s">
        <v>138</v>
      </c>
      <c r="C52" s="8" t="s">
        <v>27</v>
      </c>
      <c r="D52" s="21">
        <f>'Proračun-financiranje Grad Dbk'!D52</f>
        <v>400</v>
      </c>
      <c r="E52" s="21">
        <f>'Proračun-financiranje Grad Dbk'!E52</f>
        <v>100</v>
      </c>
      <c r="F52" s="21">
        <f t="shared" si="2"/>
        <v>500</v>
      </c>
    </row>
    <row r="53" spans="1:6" customFormat="1" x14ac:dyDescent="0.25">
      <c r="A53" s="8" t="s">
        <v>3</v>
      </c>
      <c r="B53" s="8" t="s">
        <v>139</v>
      </c>
      <c r="C53" s="8" t="s">
        <v>140</v>
      </c>
      <c r="D53" s="21">
        <f>'Proračun-financiranje Grad Dbk'!D53</f>
        <v>500</v>
      </c>
      <c r="E53" s="21">
        <f>'Proračun-financiranje Grad Dbk'!E53</f>
        <v>150</v>
      </c>
      <c r="F53" s="21">
        <f t="shared" si="2"/>
        <v>650</v>
      </c>
    </row>
    <row r="54" spans="1:6" s="5" customFormat="1" x14ac:dyDescent="0.25">
      <c r="A54" s="8" t="s">
        <v>3</v>
      </c>
      <c r="B54" s="8" t="s">
        <v>141</v>
      </c>
      <c r="C54" s="8" t="s">
        <v>142</v>
      </c>
      <c r="D54" s="21">
        <f>'Proračun-financiranje Grad Dbk'!D54</f>
        <v>100</v>
      </c>
      <c r="E54" s="21">
        <f>'Proračun-financiranje Grad Dbk'!E54</f>
        <v>400</v>
      </c>
      <c r="F54" s="21">
        <f t="shared" si="2"/>
        <v>500</v>
      </c>
    </row>
    <row r="55" spans="1:6" x14ac:dyDescent="0.25">
      <c r="A55" s="60"/>
      <c r="B55" s="61" t="s">
        <v>7</v>
      </c>
      <c r="C55" s="61" t="s">
        <v>8</v>
      </c>
      <c r="D55" s="76">
        <f>SUM(D56:D64)</f>
        <v>971610</v>
      </c>
      <c r="E55" s="76">
        <f>SUM(E56:E64)</f>
        <v>0</v>
      </c>
      <c r="F55" s="76">
        <f>SUM(F56:F64)</f>
        <v>971610</v>
      </c>
    </row>
    <row r="56" spans="1:6" customFormat="1" x14ac:dyDescent="0.25">
      <c r="A56" s="8" t="s">
        <v>9</v>
      </c>
      <c r="B56" s="8" t="s">
        <v>11</v>
      </c>
      <c r="C56" s="8" t="s">
        <v>12</v>
      </c>
      <c r="D56" s="21">
        <f>'Vanproračunski rashodi'!D13</f>
        <v>770000</v>
      </c>
      <c r="E56" s="21">
        <f>'Vanproračunski rashodi'!E13</f>
        <v>0</v>
      </c>
      <c r="F56" s="21">
        <f>D56+E56</f>
        <v>770000</v>
      </c>
    </row>
    <row r="57" spans="1:6" customFormat="1" x14ac:dyDescent="0.25">
      <c r="A57" s="8" t="s">
        <v>9</v>
      </c>
      <c r="B57" s="8" t="s">
        <v>13</v>
      </c>
      <c r="C57" s="8" t="s">
        <v>14</v>
      </c>
      <c r="D57" s="21">
        <f>'Vanproračunski rashodi'!D14</f>
        <v>13600</v>
      </c>
      <c r="E57" s="21">
        <f>'Vanproračunski rashodi'!E14</f>
        <v>0</v>
      </c>
      <c r="F57" s="21">
        <f t="shared" ref="F57:F64" si="3">D57+E57</f>
        <v>13600</v>
      </c>
    </row>
    <row r="58" spans="1:6" customFormat="1" x14ac:dyDescent="0.25">
      <c r="A58" s="8" t="s">
        <v>9</v>
      </c>
      <c r="B58" s="8" t="s">
        <v>15</v>
      </c>
      <c r="C58" s="8" t="s">
        <v>16</v>
      </c>
      <c r="D58" s="21">
        <f>'Vanproračunski rashodi'!D15</f>
        <v>2800</v>
      </c>
      <c r="E58" s="21">
        <f>'Vanproračunski rashodi'!E15</f>
        <v>0</v>
      </c>
      <c r="F58" s="21">
        <f t="shared" si="3"/>
        <v>2800</v>
      </c>
    </row>
    <row r="59" spans="1:6" customFormat="1" x14ac:dyDescent="0.25">
      <c r="A59" s="8" t="s">
        <v>9</v>
      </c>
      <c r="B59" s="8" t="s">
        <v>17</v>
      </c>
      <c r="C59" s="8" t="s">
        <v>18</v>
      </c>
      <c r="D59" s="21">
        <f>'Vanproračunski rashodi'!D16</f>
        <v>3000</v>
      </c>
      <c r="E59" s="21">
        <f>'Vanproračunski rashodi'!E16</f>
        <v>0</v>
      </c>
      <c r="F59" s="21">
        <f t="shared" si="3"/>
        <v>3000</v>
      </c>
    </row>
    <row r="60" spans="1:6" customFormat="1" x14ac:dyDescent="0.25">
      <c r="A60" s="8" t="s">
        <v>9</v>
      </c>
      <c r="B60" s="8" t="s">
        <v>19</v>
      </c>
      <c r="C60" s="8" t="s">
        <v>20</v>
      </c>
      <c r="D60" s="21">
        <f>'Vanproračunski rashodi'!D17</f>
        <v>10500</v>
      </c>
      <c r="E60" s="21">
        <f>'Vanproračunski rashodi'!E17</f>
        <v>0</v>
      </c>
      <c r="F60" s="21">
        <f t="shared" si="3"/>
        <v>10500</v>
      </c>
    </row>
    <row r="61" spans="1:6" customFormat="1" x14ac:dyDescent="0.25">
      <c r="A61" s="8" t="s">
        <v>9</v>
      </c>
      <c r="B61" s="8" t="s">
        <v>21</v>
      </c>
      <c r="C61" s="8" t="s">
        <v>22</v>
      </c>
      <c r="D61" s="21">
        <f>'Vanproračunski rashodi'!D18</f>
        <v>660</v>
      </c>
      <c r="E61" s="21">
        <f>'Vanproračunski rashodi'!E18</f>
        <v>0</v>
      </c>
      <c r="F61" s="21">
        <f t="shared" si="3"/>
        <v>660</v>
      </c>
    </row>
    <row r="62" spans="1:6" customFormat="1" x14ac:dyDescent="0.25">
      <c r="A62" s="8" t="s">
        <v>9</v>
      </c>
      <c r="B62" s="8" t="s">
        <v>23</v>
      </c>
      <c r="C62" s="8" t="s">
        <v>24</v>
      </c>
      <c r="D62" s="21">
        <f>'Vanproračunski rashodi'!D19</f>
        <v>127050</v>
      </c>
      <c r="E62" s="21">
        <f>'Vanproračunski rashodi'!E19</f>
        <v>0</v>
      </c>
      <c r="F62" s="21">
        <f t="shared" si="3"/>
        <v>127050</v>
      </c>
    </row>
    <row r="63" spans="1:6" customFormat="1" x14ac:dyDescent="0.25">
      <c r="A63" s="8" t="s">
        <v>9</v>
      </c>
      <c r="B63" s="8" t="s">
        <v>25</v>
      </c>
      <c r="C63" s="8" t="s">
        <v>26</v>
      </c>
      <c r="D63" s="21">
        <f>'Vanproračunski rashodi'!D20</f>
        <v>40000</v>
      </c>
      <c r="E63" s="21">
        <f>'Vanproračunski rashodi'!E20</f>
        <v>0</v>
      </c>
      <c r="F63" s="21">
        <f t="shared" si="3"/>
        <v>40000</v>
      </c>
    </row>
    <row r="64" spans="1:6" customFormat="1" x14ac:dyDescent="0.25">
      <c r="A64" s="8" t="s">
        <v>9</v>
      </c>
      <c r="B64" s="8" t="s">
        <v>28</v>
      </c>
      <c r="C64" s="8" t="s">
        <v>29</v>
      </c>
      <c r="D64" s="21">
        <f>'Vanproračunski rashodi'!D21</f>
        <v>4000</v>
      </c>
      <c r="E64" s="21">
        <f>'Vanproračunski rashodi'!E21</f>
        <v>0</v>
      </c>
      <c r="F64" s="21">
        <f t="shared" si="3"/>
        <v>4000</v>
      </c>
    </row>
    <row r="65" spans="1:9" s="24" customFormat="1" x14ac:dyDescent="0.25">
      <c r="A65" s="60"/>
      <c r="B65" s="61" t="s">
        <v>30</v>
      </c>
      <c r="C65" s="61" t="s">
        <v>31</v>
      </c>
      <c r="D65" s="76">
        <f>D66+D83+D113+D116+D134+D132+D110+D137</f>
        <v>178179</v>
      </c>
      <c r="E65" s="76">
        <f>E66+E83+E113+E116+E134+E132+E110+E137</f>
        <v>27312</v>
      </c>
      <c r="F65" s="76">
        <f>F66+F83+F113+F116+F134+F132+F110+F137</f>
        <v>205491</v>
      </c>
    </row>
    <row r="66" spans="1:9" s="24" customFormat="1" x14ac:dyDescent="0.25">
      <c r="A66" s="60"/>
      <c r="B66" s="61" t="s">
        <v>32</v>
      </c>
      <c r="C66" s="61" t="s">
        <v>33</v>
      </c>
      <c r="D66" s="76">
        <f>D69+D74+D67</f>
        <v>22909</v>
      </c>
      <c r="E66" s="76">
        <f>E69+E74+E67</f>
        <v>24160</v>
      </c>
      <c r="F66" s="76">
        <f>F69+F74+F67</f>
        <v>47069</v>
      </c>
    </row>
    <row r="67" spans="1:9" s="5" customFormat="1" x14ac:dyDescent="0.25">
      <c r="A67" s="6" t="s">
        <v>161</v>
      </c>
      <c r="B67" s="6"/>
      <c r="C67" s="6" t="s">
        <v>162</v>
      </c>
      <c r="D67" s="7">
        <f t="shared" ref="D67:F67" si="4">D68</f>
        <v>684</v>
      </c>
      <c r="E67" s="7">
        <f t="shared" si="4"/>
        <v>0</v>
      </c>
      <c r="F67" s="7">
        <f t="shared" si="4"/>
        <v>684</v>
      </c>
    </row>
    <row r="68" spans="1:9" customFormat="1" x14ac:dyDescent="0.25">
      <c r="A68" s="8" t="s">
        <v>161</v>
      </c>
      <c r="B68" s="8" t="s">
        <v>52</v>
      </c>
      <c r="C68" s="8" t="s">
        <v>53</v>
      </c>
      <c r="D68" s="9">
        <f>'Vanproračunski rashodi'!D25</f>
        <v>684</v>
      </c>
      <c r="E68" s="9">
        <f>'Vanproračunski rashodi'!E25</f>
        <v>0</v>
      </c>
      <c r="F68" s="9">
        <f>D68+E68</f>
        <v>684</v>
      </c>
    </row>
    <row r="69" spans="1:9" s="24" customFormat="1" x14ac:dyDescent="0.25">
      <c r="A69" s="82">
        <v>11</v>
      </c>
      <c r="B69" s="62"/>
      <c r="C69" s="62" t="s">
        <v>144</v>
      </c>
      <c r="D69" s="26">
        <f>SUM(D70:D73)</f>
        <v>20697</v>
      </c>
      <c r="E69" s="26">
        <f t="shared" ref="E69:F69" si="5">SUM(E70:E73)</f>
        <v>0</v>
      </c>
      <c r="F69" s="26">
        <f t="shared" si="5"/>
        <v>20697</v>
      </c>
    </row>
    <row r="70" spans="1:9" s="33" customFormat="1" x14ac:dyDescent="0.25">
      <c r="A70" s="36" t="s">
        <v>143</v>
      </c>
      <c r="B70" s="31" t="s">
        <v>52</v>
      </c>
      <c r="C70" s="31" t="s">
        <v>53</v>
      </c>
      <c r="D70" s="12">
        <f>'Proračun-financiranje Grad Dbk'!D57</f>
        <v>600</v>
      </c>
      <c r="E70" s="12">
        <f>'Proračun-financiranje Grad Dbk'!E57</f>
        <v>0</v>
      </c>
      <c r="F70" s="33">
        <f>SUM(D70:E70)</f>
        <v>600</v>
      </c>
      <c r="G70" s="56"/>
      <c r="H70" s="32"/>
      <c r="I70" s="32"/>
    </row>
    <row r="71" spans="1:9" s="33" customFormat="1" x14ac:dyDescent="0.25">
      <c r="A71" s="102">
        <v>11</v>
      </c>
      <c r="B71" s="101">
        <v>32399</v>
      </c>
      <c r="C71" s="31" t="s">
        <v>41</v>
      </c>
      <c r="D71" s="12">
        <f>'Proračun-financiranje Grad Dbk'!D58</f>
        <v>4000</v>
      </c>
      <c r="E71" s="12">
        <f>'Proračun-financiranje Grad Dbk'!E58</f>
        <v>0</v>
      </c>
      <c r="F71" s="33">
        <f>SUM(D71:E71)</f>
        <v>4000</v>
      </c>
      <c r="G71" s="56" t="s">
        <v>200</v>
      </c>
      <c r="H71" s="32"/>
      <c r="I71" s="32"/>
    </row>
    <row r="72" spans="1:9" s="5" customFormat="1" x14ac:dyDescent="0.25">
      <c r="A72" s="36" t="s">
        <v>143</v>
      </c>
      <c r="B72" s="31" t="s">
        <v>189</v>
      </c>
      <c r="C72" s="31" t="s">
        <v>190</v>
      </c>
      <c r="D72" s="12">
        <f>'Proračun-financiranje Grad Dbk'!D59</f>
        <v>2000</v>
      </c>
      <c r="E72" s="12">
        <f>'Proračun-financiranje Grad Dbk'!E59</f>
        <v>0</v>
      </c>
      <c r="F72" s="33">
        <f>SUM(D72:E72)</f>
        <v>2000</v>
      </c>
    </row>
    <row r="73" spans="1:9" s="33" customFormat="1" x14ac:dyDescent="0.25">
      <c r="A73" s="36" t="s">
        <v>143</v>
      </c>
      <c r="B73" s="101">
        <v>37229</v>
      </c>
      <c r="C73" s="31" t="s">
        <v>201</v>
      </c>
      <c r="D73" s="12">
        <f>'Proračun-financiranje Grad Dbk'!D60</f>
        <v>14097</v>
      </c>
      <c r="E73" s="12">
        <f>'Proračun-financiranje Grad Dbk'!E60</f>
        <v>0</v>
      </c>
      <c r="F73" s="33">
        <f>SUM(D73:E73)</f>
        <v>14097</v>
      </c>
      <c r="G73" s="32" t="s">
        <v>199</v>
      </c>
      <c r="H73" s="32"/>
      <c r="I73" s="32"/>
    </row>
    <row r="74" spans="1:9" s="24" customFormat="1" x14ac:dyDescent="0.25">
      <c r="A74" s="82">
        <v>55</v>
      </c>
      <c r="B74" s="6"/>
      <c r="C74" s="6" t="s">
        <v>35</v>
      </c>
      <c r="D74" s="26">
        <f>SUM(D75:D82)</f>
        <v>1528</v>
      </c>
      <c r="E74" s="26">
        <f>SUM(E75:E82)</f>
        <v>24160</v>
      </c>
      <c r="F74" s="26">
        <f>SUM(F75:F82)</f>
        <v>25688</v>
      </c>
    </row>
    <row r="75" spans="1:9" customFormat="1" x14ac:dyDescent="0.25">
      <c r="A75" s="50">
        <v>55</v>
      </c>
      <c r="B75" s="50">
        <v>31112</v>
      </c>
      <c r="C75" s="8" t="s">
        <v>209</v>
      </c>
      <c r="D75" s="21">
        <f>'Vanproračunski rashodi'!D27</f>
        <v>0</v>
      </c>
      <c r="E75" s="21">
        <f>'Vanproračunski rashodi'!E27</f>
        <v>20570</v>
      </c>
      <c r="F75" s="21">
        <f>'Vanproračunski rashodi'!F27</f>
        <v>20570</v>
      </c>
    </row>
    <row r="76" spans="1:9" customFormat="1" x14ac:dyDescent="0.25">
      <c r="A76" s="50">
        <v>55</v>
      </c>
      <c r="B76" s="8" t="s">
        <v>23</v>
      </c>
      <c r="C76" s="8" t="s">
        <v>24</v>
      </c>
      <c r="D76" s="21">
        <f>'Vanproračunski rashodi'!D28</f>
        <v>0</v>
      </c>
      <c r="E76" s="21">
        <f>'Vanproračunski rashodi'!E28</f>
        <v>3390</v>
      </c>
      <c r="F76" s="21">
        <f>'Vanproračunski rashodi'!F28</f>
        <v>3390</v>
      </c>
    </row>
    <row r="77" spans="1:9" customFormat="1" x14ac:dyDescent="0.25">
      <c r="A77" s="50">
        <v>55</v>
      </c>
      <c r="B77" s="8" t="s">
        <v>25</v>
      </c>
      <c r="C77" s="8" t="s">
        <v>26</v>
      </c>
      <c r="D77" s="21">
        <f>'Vanproračunski rashodi'!D29</f>
        <v>0</v>
      </c>
      <c r="E77" s="21">
        <f>'Vanproračunski rashodi'!E29</f>
        <v>550</v>
      </c>
      <c r="F77" s="21">
        <f>'Vanproračunski rashodi'!F29</f>
        <v>550</v>
      </c>
    </row>
    <row r="78" spans="1:9" customFormat="1" x14ac:dyDescent="0.25">
      <c r="A78" s="50">
        <v>55</v>
      </c>
      <c r="B78" s="50">
        <v>32219</v>
      </c>
      <c r="C78" s="8" t="s">
        <v>53</v>
      </c>
      <c r="D78" s="21">
        <v>0</v>
      </c>
      <c r="E78" s="21"/>
      <c r="F78" s="21">
        <f>D78+E78</f>
        <v>0</v>
      </c>
    </row>
    <row r="79" spans="1:9" customFormat="1" x14ac:dyDescent="0.25">
      <c r="A79" s="8" t="s">
        <v>34</v>
      </c>
      <c r="B79" s="8" t="s">
        <v>36</v>
      </c>
      <c r="C79" s="8" t="s">
        <v>37</v>
      </c>
      <c r="D79" s="21">
        <f>'Vanproračunski rashodi'!D31</f>
        <v>0</v>
      </c>
      <c r="E79" s="21">
        <f>'Vanproračunski rashodi'!E31</f>
        <v>0</v>
      </c>
      <c r="F79" s="21">
        <f>D79+E79</f>
        <v>0</v>
      </c>
    </row>
    <row r="80" spans="1:9" customFormat="1" x14ac:dyDescent="0.25">
      <c r="A80" s="8" t="s">
        <v>34</v>
      </c>
      <c r="B80" s="8" t="s">
        <v>38</v>
      </c>
      <c r="C80" s="8" t="s">
        <v>39</v>
      </c>
      <c r="D80" s="21">
        <f>'Vanproračunski rashodi'!D32</f>
        <v>400</v>
      </c>
      <c r="E80" s="21">
        <f>'Vanproračunski rashodi'!E32</f>
        <v>-350</v>
      </c>
      <c r="F80" s="21">
        <f>'Vanproračunski rashodi'!F32</f>
        <v>50</v>
      </c>
    </row>
    <row r="81" spans="1:11" customFormat="1" x14ac:dyDescent="0.25">
      <c r="A81" s="8" t="s">
        <v>34</v>
      </c>
      <c r="B81" s="8" t="s">
        <v>40</v>
      </c>
      <c r="C81" s="8" t="s">
        <v>41</v>
      </c>
      <c r="D81" s="21">
        <f>'Vanproračunski rashodi'!D33</f>
        <v>600</v>
      </c>
      <c r="E81" s="21">
        <f>'Vanproračunski rashodi'!E33</f>
        <v>0</v>
      </c>
      <c r="F81" s="21">
        <f t="shared" ref="F81:F82" si="6">D81+E81</f>
        <v>600</v>
      </c>
    </row>
    <row r="82" spans="1:11" customFormat="1" x14ac:dyDescent="0.25">
      <c r="A82" s="50">
        <v>55</v>
      </c>
      <c r="B82" s="50">
        <v>38129</v>
      </c>
      <c r="C82" s="55" t="s">
        <v>191</v>
      </c>
      <c r="D82" s="21">
        <f>'Vanproračunski rashodi'!D34</f>
        <v>528</v>
      </c>
      <c r="E82" s="21">
        <f>'Vanproračunski rashodi'!E34</f>
        <v>0</v>
      </c>
      <c r="F82" s="21">
        <f t="shared" si="6"/>
        <v>528</v>
      </c>
    </row>
    <row r="83" spans="1:11" x14ac:dyDescent="0.25">
      <c r="A83" s="60"/>
      <c r="B83" s="61" t="s">
        <v>42</v>
      </c>
      <c r="C83" s="61" t="s">
        <v>43</v>
      </c>
      <c r="D83" s="76">
        <f>D84+D93+D91</f>
        <v>46735</v>
      </c>
      <c r="E83" s="76">
        <f>E84+E93+E91</f>
        <v>1300</v>
      </c>
      <c r="F83" s="76">
        <f t="shared" ref="F83" si="7">F84+F93+F91</f>
        <v>48035</v>
      </c>
    </row>
    <row r="84" spans="1:11" s="59" customFormat="1" x14ac:dyDescent="0.25">
      <c r="A84" s="82">
        <v>11</v>
      </c>
      <c r="B84" s="62"/>
      <c r="C84" s="62" t="s">
        <v>193</v>
      </c>
      <c r="D84" s="26">
        <f>SUM(D85:D90)</f>
        <v>29860</v>
      </c>
      <c r="E84" s="26">
        <f t="shared" ref="E84:F84" si="8">SUM(E85:E90)</f>
        <v>0</v>
      </c>
      <c r="F84" s="26">
        <f t="shared" si="8"/>
        <v>29860</v>
      </c>
    </row>
    <row r="85" spans="1:11" customFormat="1" x14ac:dyDescent="0.25">
      <c r="A85" s="8" t="s">
        <v>143</v>
      </c>
      <c r="B85" s="8" t="s">
        <v>11</v>
      </c>
      <c r="C85" s="8" t="s">
        <v>12</v>
      </c>
      <c r="D85" s="21">
        <f>'Proračun-financiranje Grad Dbk'!D63</f>
        <v>23500</v>
      </c>
      <c r="E85" s="21">
        <f>'Proračun-financiranje Grad Dbk'!E63</f>
        <v>0</v>
      </c>
      <c r="F85" s="21">
        <f>D85+E85</f>
        <v>23500</v>
      </c>
      <c r="G85" s="100"/>
      <c r="I85" s="12"/>
    </row>
    <row r="86" spans="1:11" customFormat="1" x14ac:dyDescent="0.25">
      <c r="A86" s="8" t="s">
        <v>143</v>
      </c>
      <c r="B86" s="8" t="s">
        <v>13</v>
      </c>
      <c r="C86" s="8" t="s">
        <v>14</v>
      </c>
      <c r="D86" s="21">
        <f>'Proračun-financiranje Grad Dbk'!D64</f>
        <v>740</v>
      </c>
      <c r="E86" s="21">
        <f>'Proračun-financiranje Grad Dbk'!E64</f>
        <v>160</v>
      </c>
      <c r="F86" s="21">
        <f t="shared" ref="F86:F90" si="9">D86+E86</f>
        <v>900</v>
      </c>
    </row>
    <row r="87" spans="1:11" s="85" customFormat="1" x14ac:dyDescent="0.25">
      <c r="A87" s="86" t="s">
        <v>143</v>
      </c>
      <c r="B87" s="86" t="s">
        <v>15</v>
      </c>
      <c r="C87" s="86" t="s">
        <v>205</v>
      </c>
      <c r="D87" s="87">
        <f>'Proračun-financiranje Grad Dbk'!D65</f>
        <v>0</v>
      </c>
      <c r="E87" s="87">
        <f>'Proračun-financiranje Grad Dbk'!E65</f>
        <v>200</v>
      </c>
      <c r="F87" s="87">
        <f>'Proračun-financiranje Grad Dbk'!F65</f>
        <v>200</v>
      </c>
      <c r="K87" s="68"/>
    </row>
    <row r="88" spans="1:11" customFormat="1" x14ac:dyDescent="0.25">
      <c r="A88" s="8" t="s">
        <v>143</v>
      </c>
      <c r="B88" s="8" t="s">
        <v>19</v>
      </c>
      <c r="C88" s="8" t="s">
        <v>20</v>
      </c>
      <c r="D88" s="21">
        <f>'Proračun-financiranje Grad Dbk'!D66</f>
        <v>300</v>
      </c>
      <c r="E88" s="21">
        <f>'Proračun-financiranje Grad Dbk'!E66</f>
        <v>0</v>
      </c>
      <c r="F88" s="21">
        <f t="shared" si="9"/>
        <v>300</v>
      </c>
    </row>
    <row r="89" spans="1:11" customFormat="1" x14ac:dyDescent="0.25">
      <c r="A89" s="8" t="s">
        <v>143</v>
      </c>
      <c r="B89" s="8" t="s">
        <v>23</v>
      </c>
      <c r="C89" s="8" t="s">
        <v>24</v>
      </c>
      <c r="D89" s="21">
        <f>'Proračun-financiranje Grad Dbk'!D67</f>
        <v>3920</v>
      </c>
      <c r="E89" s="21">
        <f>'Proračun-financiranje Grad Dbk'!E67</f>
        <v>0</v>
      </c>
      <c r="F89" s="21">
        <f t="shared" si="9"/>
        <v>3920</v>
      </c>
    </row>
    <row r="90" spans="1:11" s="5" customFormat="1" x14ac:dyDescent="0.25">
      <c r="A90" s="8" t="s">
        <v>143</v>
      </c>
      <c r="B90" s="8" t="s">
        <v>25</v>
      </c>
      <c r="C90" s="8" t="s">
        <v>26</v>
      </c>
      <c r="D90" s="21">
        <f>'Proračun-financiranje Grad Dbk'!D68</f>
        <v>1400</v>
      </c>
      <c r="E90" s="21">
        <f>'Proračun-financiranje Grad Dbk'!E68</f>
        <v>-360</v>
      </c>
      <c r="F90" s="21">
        <f t="shared" si="9"/>
        <v>1040</v>
      </c>
    </row>
    <row r="91" spans="1:11" s="5" customFormat="1" x14ac:dyDescent="0.25">
      <c r="A91" s="6" t="s">
        <v>161</v>
      </c>
      <c r="B91" s="6"/>
      <c r="C91" s="6" t="s">
        <v>162</v>
      </c>
      <c r="D91" s="7">
        <f>D92</f>
        <v>1575</v>
      </c>
      <c r="E91" s="7">
        <f t="shared" ref="E91:F91" si="10">E92</f>
        <v>0</v>
      </c>
      <c r="F91" s="7">
        <f t="shared" si="10"/>
        <v>1575</v>
      </c>
    </row>
    <row r="92" spans="1:11" customFormat="1" x14ac:dyDescent="0.25">
      <c r="A92" s="8" t="s">
        <v>161</v>
      </c>
      <c r="B92" s="8" t="s">
        <v>58</v>
      </c>
      <c r="C92" s="8" t="s">
        <v>59</v>
      </c>
      <c r="D92" s="9">
        <f>'Vanproračunski rashodi'!D37</f>
        <v>1575</v>
      </c>
      <c r="E92" s="9">
        <f>'Vanproračunski rashodi'!E37</f>
        <v>0</v>
      </c>
      <c r="F92" s="9">
        <f>D92+E92</f>
        <v>1575</v>
      </c>
    </row>
    <row r="93" spans="1:11" x14ac:dyDescent="0.25">
      <c r="A93" s="51">
        <v>55</v>
      </c>
      <c r="B93" s="8"/>
      <c r="C93" s="6" t="s">
        <v>35</v>
      </c>
      <c r="D93" s="26">
        <f>SUM(D94:D109)</f>
        <v>15300</v>
      </c>
      <c r="E93" s="26">
        <f>SUM(E94:E109)</f>
        <v>1300</v>
      </c>
      <c r="F93" s="26">
        <f>SUM(F94:F109)</f>
        <v>16600</v>
      </c>
    </row>
    <row r="94" spans="1:11" customFormat="1" x14ac:dyDescent="0.25">
      <c r="A94" s="8" t="s">
        <v>34</v>
      </c>
      <c r="B94" s="8" t="s">
        <v>11</v>
      </c>
      <c r="C94" s="8" t="s">
        <v>12</v>
      </c>
      <c r="D94" s="21">
        <v>6500</v>
      </c>
      <c r="E94" s="21">
        <f>'Vanproračunski rashodi'!E39</f>
        <v>0</v>
      </c>
      <c r="F94" s="21">
        <f>D94+E94</f>
        <v>6500</v>
      </c>
    </row>
    <row r="95" spans="1:11" customFormat="1" x14ac:dyDescent="0.25">
      <c r="A95" s="8" t="s">
        <v>34</v>
      </c>
      <c r="B95" s="8" t="s">
        <v>23</v>
      </c>
      <c r="C95" s="8" t="s">
        <v>24</v>
      </c>
      <c r="D95" s="21">
        <v>1100</v>
      </c>
      <c r="E95" s="21">
        <f>'Vanproračunski rashodi'!E40</f>
        <v>0</v>
      </c>
      <c r="F95" s="21">
        <f t="shared" ref="F95:F109" si="11">D95+E95</f>
        <v>1100</v>
      </c>
    </row>
    <row r="96" spans="1:11" customFormat="1" x14ac:dyDescent="0.25">
      <c r="A96" s="50">
        <v>55</v>
      </c>
      <c r="B96" s="50">
        <v>32121</v>
      </c>
      <c r="C96" s="8" t="s">
        <v>26</v>
      </c>
      <c r="D96" s="21">
        <v>800</v>
      </c>
      <c r="E96" s="21">
        <f>'Vanproračunski rashodi'!E41</f>
        <v>0</v>
      </c>
      <c r="F96" s="21">
        <f t="shared" si="11"/>
        <v>800</v>
      </c>
    </row>
    <row r="97" spans="1:7" customFormat="1" x14ac:dyDescent="0.25">
      <c r="A97" s="8" t="s">
        <v>34</v>
      </c>
      <c r="B97" s="8" t="s">
        <v>44</v>
      </c>
      <c r="C97" s="8" t="s">
        <v>45</v>
      </c>
      <c r="D97" s="21">
        <v>1000</v>
      </c>
      <c r="E97" s="21">
        <f>'Vanproračunski rashodi'!E42</f>
        <v>0</v>
      </c>
      <c r="F97" s="21">
        <f t="shared" si="11"/>
        <v>1000</v>
      </c>
    </row>
    <row r="98" spans="1:7" customFormat="1" x14ac:dyDescent="0.25">
      <c r="A98" s="8" t="s">
        <v>34</v>
      </c>
      <c r="B98" s="8" t="s">
        <v>46</v>
      </c>
      <c r="C98" s="8" t="s">
        <v>47</v>
      </c>
      <c r="D98" s="21">
        <v>200</v>
      </c>
      <c r="E98" s="21">
        <f>'Vanproračunski rashodi'!E43</f>
        <v>0</v>
      </c>
      <c r="F98" s="21">
        <f t="shared" si="11"/>
        <v>200</v>
      </c>
    </row>
    <row r="99" spans="1:7" customFormat="1" x14ac:dyDescent="0.25">
      <c r="A99" s="8" t="s">
        <v>34</v>
      </c>
      <c r="B99" s="8" t="s">
        <v>48</v>
      </c>
      <c r="C99" s="49" t="s">
        <v>49</v>
      </c>
      <c r="D99" s="21">
        <v>600</v>
      </c>
      <c r="E99" s="21">
        <f>'Vanproračunski rashodi'!E44</f>
        <v>300</v>
      </c>
      <c r="F99" s="21">
        <f t="shared" si="11"/>
        <v>900</v>
      </c>
    </row>
    <row r="100" spans="1:7" customFormat="1" x14ac:dyDescent="0.25">
      <c r="A100" s="8" t="s">
        <v>34</v>
      </c>
      <c r="B100" s="8" t="s">
        <v>50</v>
      </c>
      <c r="C100" s="8" t="s">
        <v>51</v>
      </c>
      <c r="D100" s="21">
        <v>1000</v>
      </c>
      <c r="E100" s="21">
        <f>'Vanproračunski rashodi'!E45</f>
        <v>470</v>
      </c>
      <c r="F100" s="21">
        <f t="shared" si="11"/>
        <v>1470</v>
      </c>
    </row>
    <row r="101" spans="1:7" customFormat="1" x14ac:dyDescent="0.25">
      <c r="A101" s="8" t="s">
        <v>34</v>
      </c>
      <c r="B101" s="8" t="s">
        <v>52</v>
      </c>
      <c r="C101" s="8" t="s">
        <v>53</v>
      </c>
      <c r="D101" s="21">
        <v>1200</v>
      </c>
      <c r="E101" s="21">
        <f>'Vanproračunski rashodi'!E46</f>
        <v>1100</v>
      </c>
      <c r="F101" s="21">
        <f t="shared" si="11"/>
        <v>2300</v>
      </c>
    </row>
    <row r="102" spans="1:7" customFormat="1" x14ac:dyDescent="0.25">
      <c r="A102" s="8" t="s">
        <v>34</v>
      </c>
      <c r="B102" s="8" t="s">
        <v>36</v>
      </c>
      <c r="C102" s="8" t="s">
        <v>37</v>
      </c>
      <c r="D102" s="21">
        <v>600</v>
      </c>
      <c r="E102" s="21">
        <f>'Vanproračunski rashodi'!E47</f>
        <v>0</v>
      </c>
      <c r="F102" s="21">
        <f t="shared" si="11"/>
        <v>600</v>
      </c>
    </row>
    <row r="103" spans="1:7" customFormat="1" x14ac:dyDescent="0.25">
      <c r="A103" s="8" t="s">
        <v>34</v>
      </c>
      <c r="B103" s="8" t="s">
        <v>54</v>
      </c>
      <c r="C103" s="8" t="s">
        <v>55</v>
      </c>
      <c r="D103" s="21">
        <v>400</v>
      </c>
      <c r="E103" s="21">
        <f>'Vanproračunski rashodi'!E48</f>
        <v>-270</v>
      </c>
      <c r="F103" s="21">
        <f t="shared" si="11"/>
        <v>130</v>
      </c>
    </row>
    <row r="104" spans="1:7" customFormat="1" x14ac:dyDescent="0.25">
      <c r="A104" s="8" t="s">
        <v>34</v>
      </c>
      <c r="B104" s="8" t="s">
        <v>56</v>
      </c>
      <c r="C104" s="8" t="s">
        <v>57</v>
      </c>
      <c r="D104" s="21">
        <v>300</v>
      </c>
      <c r="E104" s="21">
        <f>'Vanproračunski rashodi'!E49</f>
        <v>-100</v>
      </c>
      <c r="F104" s="21">
        <f t="shared" si="11"/>
        <v>200</v>
      </c>
    </row>
    <row r="105" spans="1:7" customFormat="1" x14ac:dyDescent="0.25">
      <c r="A105" s="8" t="s">
        <v>34</v>
      </c>
      <c r="B105" s="8" t="s">
        <v>58</v>
      </c>
      <c r="C105" s="8" t="s">
        <v>59</v>
      </c>
      <c r="D105" s="21">
        <v>300</v>
      </c>
      <c r="E105" s="21">
        <f>'Vanproračunski rashodi'!E50</f>
        <v>-200</v>
      </c>
      <c r="F105" s="21">
        <f t="shared" si="11"/>
        <v>100</v>
      </c>
    </row>
    <row r="106" spans="1:7" customFormat="1" x14ac:dyDescent="0.25">
      <c r="A106" s="8" t="s">
        <v>34</v>
      </c>
      <c r="B106" s="8" t="s">
        <v>60</v>
      </c>
      <c r="C106" s="8" t="s">
        <v>61</v>
      </c>
      <c r="D106" s="21">
        <v>500</v>
      </c>
      <c r="E106" s="21">
        <f>'Vanproračunski rashodi'!E51</f>
        <v>0</v>
      </c>
      <c r="F106" s="21">
        <f t="shared" si="11"/>
        <v>500</v>
      </c>
    </row>
    <row r="107" spans="1:7" customFormat="1" x14ac:dyDescent="0.25">
      <c r="A107" s="8" t="s">
        <v>34</v>
      </c>
      <c r="B107" s="8" t="s">
        <v>62</v>
      </c>
      <c r="C107" s="8" t="s">
        <v>63</v>
      </c>
      <c r="D107" s="21">
        <v>800</v>
      </c>
      <c r="E107" s="21">
        <f>'Vanproračunski rashodi'!E52</f>
        <v>0</v>
      </c>
      <c r="F107" s="21">
        <f t="shared" si="11"/>
        <v>800</v>
      </c>
    </row>
    <row r="108" spans="1:7" customFormat="1" x14ac:dyDescent="0.25">
      <c r="A108" s="8" t="s">
        <v>34</v>
      </c>
      <c r="B108" s="8" t="s">
        <v>64</v>
      </c>
      <c r="C108" s="8" t="s">
        <v>65</v>
      </c>
      <c r="D108" s="21">
        <v>0</v>
      </c>
      <c r="E108" s="21">
        <f>'Vanproračunski rashodi'!E53</f>
        <v>0</v>
      </c>
      <c r="F108" s="21">
        <f t="shared" si="11"/>
        <v>0</v>
      </c>
    </row>
    <row r="109" spans="1:7" customFormat="1" x14ac:dyDescent="0.25">
      <c r="A109" s="8" t="s">
        <v>34</v>
      </c>
      <c r="B109" s="8" t="s">
        <v>66</v>
      </c>
      <c r="C109" s="8" t="s">
        <v>67</v>
      </c>
      <c r="D109" s="21">
        <v>0</v>
      </c>
      <c r="E109" s="21">
        <f>'Vanproračunski rashodi'!E54</f>
        <v>0</v>
      </c>
      <c r="F109" s="21">
        <f t="shared" si="11"/>
        <v>0</v>
      </c>
    </row>
    <row r="110" spans="1:7" s="68" customFormat="1" x14ac:dyDescent="0.25">
      <c r="A110" s="64"/>
      <c r="B110" s="65" t="s">
        <v>194</v>
      </c>
      <c r="C110" s="66" t="s">
        <v>195</v>
      </c>
      <c r="D110" s="61">
        <f>SUM(D111)</f>
        <v>4270</v>
      </c>
      <c r="E110" s="61">
        <f>SUM(E111:E112)</f>
        <v>0</v>
      </c>
      <c r="F110" s="61">
        <f>SUM(F111:F112)</f>
        <v>4270</v>
      </c>
      <c r="G110" s="67"/>
    </row>
    <row r="111" spans="1:7" s="71" customFormat="1" x14ac:dyDescent="0.25">
      <c r="A111" s="63" t="s">
        <v>143</v>
      </c>
      <c r="B111" s="63">
        <v>32321</v>
      </c>
      <c r="C111" s="69" t="s">
        <v>59</v>
      </c>
      <c r="D111" s="12">
        <f>'Proračun-financiranje Grad Dbk'!D70</f>
        <v>4270</v>
      </c>
      <c r="E111" s="12">
        <f>'Proračun-financiranje Grad Dbk'!E70</f>
        <v>-4270</v>
      </c>
      <c r="F111" s="12">
        <f>'Proračun-financiranje Grad Dbk'!F70</f>
        <v>0</v>
      </c>
      <c r="G111" s="99"/>
    </row>
    <row r="112" spans="1:7" s="71" customFormat="1" x14ac:dyDescent="0.25">
      <c r="A112" s="63">
        <v>22</v>
      </c>
      <c r="B112" s="63">
        <v>32321</v>
      </c>
      <c r="C112" s="69" t="s">
        <v>59</v>
      </c>
      <c r="D112" s="12">
        <f>'Proračun-financiranje Grad Dbk'!D71</f>
        <v>0</v>
      </c>
      <c r="E112" s="12">
        <f>'Proračun-financiranje Grad Dbk'!E71</f>
        <v>4270</v>
      </c>
      <c r="F112" s="12">
        <f>'Proračun-financiranje Grad Dbk'!F71</f>
        <v>4270</v>
      </c>
      <c r="G112" s="70"/>
    </row>
    <row r="113" spans="1:7" x14ac:dyDescent="0.25">
      <c r="A113" s="60"/>
      <c r="B113" s="61" t="s">
        <v>145</v>
      </c>
      <c r="C113" s="61" t="s">
        <v>146</v>
      </c>
      <c r="D113" s="76">
        <f>SUM(D114:D115)</f>
        <v>13630</v>
      </c>
      <c r="E113" s="76">
        <f>SUM(E114:E115)</f>
        <v>0</v>
      </c>
      <c r="F113" s="76">
        <f>SUM(F114:F115)</f>
        <v>13630</v>
      </c>
    </row>
    <row r="114" spans="1:7" customFormat="1" x14ac:dyDescent="0.25">
      <c r="A114" s="8" t="s">
        <v>143</v>
      </c>
      <c r="B114" s="8" t="s">
        <v>11</v>
      </c>
      <c r="C114" s="8" t="s">
        <v>12</v>
      </c>
      <c r="D114" s="21">
        <f>'Proračun-financiranje Grad Dbk'!D74</f>
        <v>11700</v>
      </c>
      <c r="E114" s="21">
        <f>'Proračun-financiranje Grad Dbk'!E74</f>
        <v>0</v>
      </c>
      <c r="F114" s="21">
        <f>'Proračun-financiranje Grad Dbk'!F74</f>
        <v>11700</v>
      </c>
    </row>
    <row r="115" spans="1:7" s="5" customFormat="1" x14ac:dyDescent="0.25">
      <c r="A115" s="8" t="s">
        <v>143</v>
      </c>
      <c r="B115" s="8" t="s">
        <v>23</v>
      </c>
      <c r="C115" s="8" t="s">
        <v>24</v>
      </c>
      <c r="D115" s="21">
        <f>'Proračun-financiranje Grad Dbk'!D75</f>
        <v>1930</v>
      </c>
      <c r="E115" s="21">
        <f>'Proračun-financiranje Grad Dbk'!E75</f>
        <v>0</v>
      </c>
      <c r="F115" s="21">
        <f>'Proračun-financiranje Grad Dbk'!F75</f>
        <v>1930</v>
      </c>
    </row>
    <row r="116" spans="1:7" x14ac:dyDescent="0.25">
      <c r="A116" s="60"/>
      <c r="B116" s="61" t="s">
        <v>147</v>
      </c>
      <c r="C116" s="61" t="s">
        <v>148</v>
      </c>
      <c r="D116" s="76">
        <f>D117+D125</f>
        <v>20520</v>
      </c>
      <c r="E116" s="76">
        <f>E117+E125</f>
        <v>1852</v>
      </c>
      <c r="F116" s="76">
        <f>F117+F125</f>
        <v>22372</v>
      </c>
    </row>
    <row r="117" spans="1:7" x14ac:dyDescent="0.25">
      <c r="A117" s="82">
        <v>11</v>
      </c>
      <c r="B117" s="6"/>
      <c r="C117" s="6" t="s">
        <v>144</v>
      </c>
      <c r="D117" s="26">
        <f>SUM(D118:D124)</f>
        <v>10820</v>
      </c>
      <c r="E117" s="26">
        <f t="shared" ref="E117:F117" si="12">SUM(E118:E124)</f>
        <v>5880</v>
      </c>
      <c r="F117" s="26">
        <f t="shared" si="12"/>
        <v>16700</v>
      </c>
    </row>
    <row r="118" spans="1:7" customFormat="1" x14ac:dyDescent="0.25">
      <c r="A118" s="8" t="s">
        <v>143</v>
      </c>
      <c r="B118" s="8" t="s">
        <v>11</v>
      </c>
      <c r="C118" s="8" t="s">
        <v>12</v>
      </c>
      <c r="D118" s="21">
        <f>'Proračun-financiranje Grad Dbk'!D78</f>
        <v>7300</v>
      </c>
      <c r="E118" s="21">
        <f>'Proračun-financiranje Grad Dbk'!E78</f>
        <v>4700</v>
      </c>
      <c r="F118" s="21">
        <f>'Proračun-financiranje Grad Dbk'!F78</f>
        <v>12000</v>
      </c>
    </row>
    <row r="119" spans="1:7" s="5" customFormat="1" x14ac:dyDescent="0.25">
      <c r="A119" s="8" t="s">
        <v>143</v>
      </c>
      <c r="B119" s="8" t="s">
        <v>13</v>
      </c>
      <c r="C119" s="8" t="s">
        <v>14</v>
      </c>
      <c r="D119" s="21">
        <f>'Proračun-financiranje Grad Dbk'!D79</f>
        <v>800</v>
      </c>
      <c r="E119" s="21">
        <f>'Proračun-financiranje Grad Dbk'!E79</f>
        <v>300</v>
      </c>
      <c r="F119" s="21">
        <f>'Proračun-financiranje Grad Dbk'!F79</f>
        <v>1100</v>
      </c>
    </row>
    <row r="120" spans="1:7" s="5" customFormat="1" x14ac:dyDescent="0.25">
      <c r="A120" s="8" t="s">
        <v>143</v>
      </c>
      <c r="B120" s="8" t="s">
        <v>15</v>
      </c>
      <c r="C120" s="8" t="s">
        <v>16</v>
      </c>
      <c r="D120" s="21">
        <f>'Proračun-financiranje Grad Dbk'!D80</f>
        <v>400</v>
      </c>
      <c r="E120" s="21">
        <f>'Proračun-financiranje Grad Dbk'!E80</f>
        <v>0</v>
      </c>
      <c r="F120" s="21">
        <f>'Proračun-financiranje Grad Dbk'!F80</f>
        <v>400</v>
      </c>
      <c r="G120" s="94"/>
    </row>
    <row r="121" spans="1:7" s="5" customFormat="1" x14ac:dyDescent="0.25">
      <c r="A121" s="8" t="s">
        <v>143</v>
      </c>
      <c r="B121" s="8" t="s">
        <v>19</v>
      </c>
      <c r="C121" s="8" t="s">
        <v>20</v>
      </c>
      <c r="D121" s="21">
        <f>'Proračun-financiranje Grad Dbk'!D81</f>
        <v>600</v>
      </c>
      <c r="E121" s="21">
        <f>'Proračun-financiranje Grad Dbk'!E81</f>
        <v>0</v>
      </c>
      <c r="F121" s="21">
        <f>'Proračun-financiranje Grad Dbk'!F81</f>
        <v>600</v>
      </c>
    </row>
    <row r="122" spans="1:7" s="5" customFormat="1" x14ac:dyDescent="0.25">
      <c r="A122" s="8" t="s">
        <v>143</v>
      </c>
      <c r="B122" s="8" t="s">
        <v>23</v>
      </c>
      <c r="C122" s="8" t="s">
        <v>24</v>
      </c>
      <c r="D122" s="21">
        <f>'Proračun-financiranje Grad Dbk'!D82</f>
        <v>1200</v>
      </c>
      <c r="E122" s="21">
        <f>'Proračun-financiranje Grad Dbk'!E82</f>
        <v>780</v>
      </c>
      <c r="F122" s="21">
        <f>'Proračun-financiranje Grad Dbk'!F82</f>
        <v>1980</v>
      </c>
    </row>
    <row r="123" spans="1:7" s="5" customFormat="1" x14ac:dyDescent="0.25">
      <c r="A123" s="50">
        <v>11</v>
      </c>
      <c r="B123" s="50">
        <v>32111</v>
      </c>
      <c r="C123" s="8" t="s">
        <v>83</v>
      </c>
      <c r="D123" s="21">
        <f>'Proračun-financiranje Grad Dbk'!D83</f>
        <v>120</v>
      </c>
      <c r="E123" s="21">
        <f>'Proračun-financiranje Grad Dbk'!E83</f>
        <v>0</v>
      </c>
      <c r="F123" s="21">
        <f>'Proračun-financiranje Grad Dbk'!F83</f>
        <v>120</v>
      </c>
    </row>
    <row r="124" spans="1:7" s="5" customFormat="1" x14ac:dyDescent="0.25">
      <c r="A124" s="50">
        <v>11</v>
      </c>
      <c r="B124" s="8" t="s">
        <v>25</v>
      </c>
      <c r="C124" s="8" t="s">
        <v>26</v>
      </c>
      <c r="D124" s="21">
        <f>'Proračun-financiranje Grad Dbk'!D84</f>
        <v>400</v>
      </c>
      <c r="E124" s="21">
        <f>'Proračun-financiranje Grad Dbk'!E84</f>
        <v>100</v>
      </c>
      <c r="F124" s="21">
        <f t="shared" ref="F124" si="13">D124+E124</f>
        <v>500</v>
      </c>
    </row>
    <row r="125" spans="1:7" x14ac:dyDescent="0.25">
      <c r="A125" s="51" t="s">
        <v>149</v>
      </c>
      <c r="B125" s="6"/>
      <c r="C125" s="6" t="s">
        <v>150</v>
      </c>
      <c r="D125" s="26">
        <f>SUM(D126:D131)</f>
        <v>9700</v>
      </c>
      <c r="E125" s="26">
        <f>SUM(E126:E131)</f>
        <v>-4028</v>
      </c>
      <c r="F125" s="26">
        <f>SUM(F126:F131)</f>
        <v>5672</v>
      </c>
    </row>
    <row r="126" spans="1:7" customFormat="1" x14ac:dyDescent="0.25">
      <c r="A126" s="8" t="s">
        <v>149</v>
      </c>
      <c r="B126" s="8" t="s">
        <v>11</v>
      </c>
      <c r="C126" s="8" t="s">
        <v>12</v>
      </c>
      <c r="D126" s="21">
        <f>'Proračun-financiranje Grad Dbk'!D86</f>
        <v>8300</v>
      </c>
      <c r="E126" s="21">
        <f>'Proračun-financiranje Grad Dbk'!E86</f>
        <v>-3431</v>
      </c>
      <c r="F126" s="21">
        <f>D126+E126</f>
        <v>4869</v>
      </c>
    </row>
    <row r="127" spans="1:7" customFormat="1" x14ac:dyDescent="0.25">
      <c r="A127" s="8" t="s">
        <v>149</v>
      </c>
      <c r="B127" s="8" t="s">
        <v>13</v>
      </c>
      <c r="C127" s="8" t="s">
        <v>14</v>
      </c>
      <c r="D127" s="21">
        <f>'Proračun-financiranje Grad Dbk'!D87</f>
        <v>0</v>
      </c>
      <c r="E127" s="21">
        <f>'Proračun-financiranje Grad Dbk'!E87</f>
        <v>0</v>
      </c>
      <c r="F127" s="21">
        <f t="shared" ref="F127:F131" si="14">D127+E127</f>
        <v>0</v>
      </c>
    </row>
    <row r="128" spans="1:7" customFormat="1" x14ac:dyDescent="0.25">
      <c r="A128" s="8" t="s">
        <v>149</v>
      </c>
      <c r="B128" s="8" t="s">
        <v>15</v>
      </c>
      <c r="C128" s="8" t="s">
        <v>16</v>
      </c>
      <c r="D128" s="21">
        <f>'Proračun-financiranje Grad Dbk'!D88</f>
        <v>0</v>
      </c>
      <c r="E128" s="21">
        <f>'Proračun-financiranje Grad Dbk'!E88</f>
        <v>0</v>
      </c>
      <c r="F128" s="21">
        <f t="shared" si="14"/>
        <v>0</v>
      </c>
    </row>
    <row r="129" spans="1:6" customFormat="1" x14ac:dyDescent="0.25">
      <c r="A129" s="8" t="s">
        <v>149</v>
      </c>
      <c r="B129" s="8" t="s">
        <v>19</v>
      </c>
      <c r="C129" s="8" t="s">
        <v>20</v>
      </c>
      <c r="D129" s="21">
        <f>'Proračun-financiranje Grad Dbk'!D89</f>
        <v>0</v>
      </c>
      <c r="E129" s="21">
        <f>'Proračun-financiranje Grad Dbk'!E89</f>
        <v>0</v>
      </c>
      <c r="F129" s="21">
        <f t="shared" si="14"/>
        <v>0</v>
      </c>
    </row>
    <row r="130" spans="1:6" customFormat="1" x14ac:dyDescent="0.25">
      <c r="A130" s="8" t="s">
        <v>149</v>
      </c>
      <c r="B130" s="8" t="s">
        <v>23</v>
      </c>
      <c r="C130" s="8" t="s">
        <v>24</v>
      </c>
      <c r="D130" s="21">
        <f>'Proračun-financiranje Grad Dbk'!D90</f>
        <v>1400</v>
      </c>
      <c r="E130" s="21">
        <f>'Proračun-financiranje Grad Dbk'!E90</f>
        <v>-597</v>
      </c>
      <c r="F130" s="21">
        <f t="shared" si="14"/>
        <v>803</v>
      </c>
    </row>
    <row r="131" spans="1:6" s="5" customFormat="1" x14ac:dyDescent="0.25">
      <c r="A131" s="8" t="s">
        <v>149</v>
      </c>
      <c r="B131" s="8" t="s">
        <v>25</v>
      </c>
      <c r="C131" s="8" t="s">
        <v>26</v>
      </c>
      <c r="D131" s="21">
        <f>'Proračun-financiranje Grad Dbk'!D91</f>
        <v>0</v>
      </c>
      <c r="E131" s="21">
        <f>'Proračun-financiranje Grad Dbk'!E91</f>
        <v>0</v>
      </c>
      <c r="F131" s="21">
        <f t="shared" si="14"/>
        <v>0</v>
      </c>
    </row>
    <row r="132" spans="1:6" x14ac:dyDescent="0.25">
      <c r="A132" s="60"/>
      <c r="B132" s="61" t="s">
        <v>68</v>
      </c>
      <c r="C132" s="61" t="s">
        <v>69</v>
      </c>
      <c r="D132" s="76">
        <f>D133</f>
        <v>11000</v>
      </c>
      <c r="E132" s="76">
        <f t="shared" ref="E132:F132" si="15">E133</f>
        <v>0</v>
      </c>
      <c r="F132" s="76">
        <f t="shared" si="15"/>
        <v>11000</v>
      </c>
    </row>
    <row r="133" spans="1:6" customFormat="1" x14ac:dyDescent="0.25">
      <c r="A133" s="8" t="s">
        <v>34</v>
      </c>
      <c r="B133" s="8" t="s">
        <v>70</v>
      </c>
      <c r="C133" s="8" t="s">
        <v>71</v>
      </c>
      <c r="D133" s="9">
        <v>11000</v>
      </c>
      <c r="E133" s="9"/>
      <c r="F133" s="9">
        <f>D133+E133</f>
        <v>11000</v>
      </c>
    </row>
    <row r="134" spans="1:6" x14ac:dyDescent="0.25">
      <c r="A134" s="60"/>
      <c r="B134" s="61" t="s">
        <v>151</v>
      </c>
      <c r="C134" s="61" t="s">
        <v>152</v>
      </c>
      <c r="D134" s="76">
        <f>SUM(D135:D136)</f>
        <v>1365</v>
      </c>
      <c r="E134" s="76">
        <f t="shared" ref="E134:F134" si="16">SUM(E135:E136)</f>
        <v>0</v>
      </c>
      <c r="F134" s="76">
        <f t="shared" si="16"/>
        <v>1365</v>
      </c>
    </row>
    <row r="135" spans="1:6" s="5" customFormat="1" x14ac:dyDescent="0.25">
      <c r="A135" s="8" t="s">
        <v>173</v>
      </c>
      <c r="B135" s="8" t="s">
        <v>153</v>
      </c>
      <c r="C135" s="8" t="s">
        <v>154</v>
      </c>
      <c r="D135" s="21">
        <f>'Proračun-financiranje Grad Dbk'!D94</f>
        <v>65</v>
      </c>
      <c r="E135" s="21">
        <f>'Proračun-financiranje Grad Dbk'!E94</f>
        <v>0</v>
      </c>
      <c r="F135" s="21">
        <f>D135+E135</f>
        <v>65</v>
      </c>
    </row>
    <row r="136" spans="1:6" s="5" customFormat="1" x14ac:dyDescent="0.25">
      <c r="A136" s="8" t="s">
        <v>149</v>
      </c>
      <c r="B136" s="8" t="s">
        <v>153</v>
      </c>
      <c r="C136" s="8" t="s">
        <v>154</v>
      </c>
      <c r="D136" s="21">
        <f>'Proračun-financiranje Grad Dbk'!D96</f>
        <v>1300</v>
      </c>
      <c r="E136" s="21">
        <f>'Proračun-financiranje Grad Dbk'!E96</f>
        <v>0</v>
      </c>
      <c r="F136" s="21">
        <f>D136+E136</f>
        <v>1300</v>
      </c>
    </row>
    <row r="137" spans="1:6" s="5" customFormat="1" x14ac:dyDescent="0.25">
      <c r="A137" s="73"/>
      <c r="B137" s="73" t="s">
        <v>72</v>
      </c>
      <c r="C137" s="73" t="s">
        <v>73</v>
      </c>
      <c r="D137" s="76">
        <f>D138</f>
        <v>57750</v>
      </c>
      <c r="E137" s="76">
        <f t="shared" ref="E137:F137" si="17">E138</f>
        <v>0</v>
      </c>
      <c r="F137" s="76">
        <f t="shared" si="17"/>
        <v>57750</v>
      </c>
    </row>
    <row r="138" spans="1:6" s="5" customFormat="1" x14ac:dyDescent="0.25">
      <c r="A138" s="6" t="s">
        <v>34</v>
      </c>
      <c r="B138" s="6"/>
      <c r="C138" s="6" t="s">
        <v>35</v>
      </c>
      <c r="D138" s="26">
        <f>D139+D140</f>
        <v>57750</v>
      </c>
      <c r="E138" s="26">
        <f t="shared" ref="E138:F138" si="18">E139+E140</f>
        <v>0</v>
      </c>
      <c r="F138" s="26">
        <f t="shared" si="18"/>
        <v>57750</v>
      </c>
    </row>
    <row r="139" spans="1:6" customFormat="1" x14ac:dyDescent="0.25">
      <c r="A139" s="8" t="s">
        <v>34</v>
      </c>
      <c r="B139" s="8" t="s">
        <v>153</v>
      </c>
      <c r="C139" s="8" t="s">
        <v>154</v>
      </c>
      <c r="D139" s="21">
        <f>'Vanproračunski rashodi'!D60</f>
        <v>57750</v>
      </c>
      <c r="E139" s="21">
        <f>'Vanproračunski rashodi'!E60</f>
        <v>0</v>
      </c>
      <c r="F139" s="77">
        <f>D139+E139</f>
        <v>57750</v>
      </c>
    </row>
    <row r="140" spans="1:6" customFormat="1" x14ac:dyDescent="0.25">
      <c r="A140" s="8" t="s">
        <v>34</v>
      </c>
      <c r="B140" s="8" t="s">
        <v>74</v>
      </c>
      <c r="C140" s="8" t="s">
        <v>75</v>
      </c>
      <c r="D140" s="21">
        <f>'Vanproračunski rashodi'!D61</f>
        <v>0</v>
      </c>
      <c r="E140" s="21">
        <f>'Vanproračunski rashodi'!E61</f>
        <v>0</v>
      </c>
      <c r="F140" s="21">
        <f>D140+E140</f>
        <v>0</v>
      </c>
    </row>
    <row r="141" spans="1:6" x14ac:dyDescent="0.25">
      <c r="A141" s="60"/>
      <c r="B141" s="73" t="s">
        <v>155</v>
      </c>
      <c r="C141" s="73" t="s">
        <v>156</v>
      </c>
      <c r="D141" s="76">
        <f>+D142</f>
        <v>6000</v>
      </c>
      <c r="E141" s="76">
        <f t="shared" ref="E141:F141" si="19">+E142</f>
        <v>0</v>
      </c>
      <c r="F141" s="76">
        <f t="shared" si="19"/>
        <v>6000</v>
      </c>
    </row>
    <row r="142" spans="1:6" x14ac:dyDescent="0.25">
      <c r="A142" s="74"/>
      <c r="B142" s="73" t="s">
        <v>157</v>
      </c>
      <c r="C142" s="73" t="s">
        <v>158</v>
      </c>
      <c r="D142" s="76">
        <f>D143</f>
        <v>6000</v>
      </c>
      <c r="E142" s="76">
        <f t="shared" ref="E142:F142" si="20">E143</f>
        <v>0</v>
      </c>
      <c r="F142" s="76">
        <f t="shared" si="20"/>
        <v>6000</v>
      </c>
    </row>
    <row r="143" spans="1:6" x14ac:dyDescent="0.25">
      <c r="A143" s="51">
        <v>31</v>
      </c>
      <c r="B143" s="6"/>
      <c r="C143" s="6" t="s">
        <v>81</v>
      </c>
      <c r="D143" s="26">
        <f>SUM(D144:D146)</f>
        <v>6000</v>
      </c>
      <c r="E143" s="26">
        <f t="shared" ref="E143:F143" si="21">SUM(E144:E146)</f>
        <v>0</v>
      </c>
      <c r="F143" s="26">
        <f t="shared" si="21"/>
        <v>6000</v>
      </c>
    </row>
    <row r="144" spans="1:6" customFormat="1" x14ac:dyDescent="0.25">
      <c r="A144" s="8" t="s">
        <v>3</v>
      </c>
      <c r="B144" s="8" t="s">
        <v>64</v>
      </c>
      <c r="C144" s="8" t="s">
        <v>65</v>
      </c>
      <c r="D144" s="21">
        <f>'Proračun-financiranje Grad Dbk'!D100</f>
        <v>6000</v>
      </c>
      <c r="E144" s="21">
        <f>'Proračun-financiranje Grad Dbk'!E100</f>
        <v>0</v>
      </c>
      <c r="F144" s="21">
        <f>D144+E144</f>
        <v>6000</v>
      </c>
    </row>
    <row r="145" spans="1:6" customFormat="1" x14ac:dyDescent="0.25">
      <c r="A145" s="8" t="s">
        <v>3</v>
      </c>
      <c r="B145" s="8" t="s">
        <v>159</v>
      </c>
      <c r="C145" s="8" t="s">
        <v>160</v>
      </c>
      <c r="D145" s="21">
        <f>'Proračun-financiranje Grad Dbk'!D101</f>
        <v>0</v>
      </c>
      <c r="E145" s="21">
        <f>'Proračun-financiranje Grad Dbk'!E101</f>
        <v>0</v>
      </c>
      <c r="F145" s="21">
        <f t="shared" ref="F145:F146" si="22">D145+E145</f>
        <v>0</v>
      </c>
    </row>
    <row r="146" spans="1:6" customFormat="1" x14ac:dyDescent="0.25">
      <c r="A146" s="8" t="s">
        <v>3</v>
      </c>
      <c r="B146" s="8" t="s">
        <v>70</v>
      </c>
      <c r="C146" s="8" t="s">
        <v>71</v>
      </c>
      <c r="D146" s="21">
        <f>'Proračun-financiranje Grad Dbk'!D102</f>
        <v>0</v>
      </c>
      <c r="E146" s="21">
        <f>'Proračun-financiranje Grad Dbk'!E102</f>
        <v>0</v>
      </c>
      <c r="F146" s="21">
        <f t="shared" si="22"/>
        <v>0</v>
      </c>
    </row>
    <row r="153" spans="1:6" x14ac:dyDescent="0.25">
      <c r="C153" s="22" t="s">
        <v>169</v>
      </c>
      <c r="D153" s="12">
        <f>D117+D113+D84+D69+D110</f>
        <v>79277</v>
      </c>
      <c r="E153" s="12">
        <f>E117+E113+E84+E69+E110</f>
        <v>5880</v>
      </c>
      <c r="F153" s="12">
        <f>F117+F113+F84+F69+F110</f>
        <v>85157</v>
      </c>
    </row>
    <row r="154" spans="1:6" x14ac:dyDescent="0.25">
      <c r="C154" s="22" t="s">
        <v>166</v>
      </c>
      <c r="D154" s="12">
        <f>SUM(D92+D68)</f>
        <v>2259</v>
      </c>
      <c r="E154" s="12">
        <f>SUM(E92+E68)</f>
        <v>0</v>
      </c>
      <c r="F154" s="12">
        <f>SUM(F92+F68)</f>
        <v>2259</v>
      </c>
    </row>
    <row r="155" spans="1:6" x14ac:dyDescent="0.25">
      <c r="C155" s="22" t="s">
        <v>170</v>
      </c>
      <c r="D155" s="12">
        <f>D143+D11</f>
        <v>63000</v>
      </c>
      <c r="E155" s="12">
        <f>E143+E11</f>
        <v>0</v>
      </c>
      <c r="F155" s="12">
        <f>F143+F11</f>
        <v>63000</v>
      </c>
    </row>
    <row r="156" spans="1:6" x14ac:dyDescent="0.25">
      <c r="C156" s="22" t="s">
        <v>171</v>
      </c>
      <c r="D156" s="12">
        <f>SUM(D135)</f>
        <v>65</v>
      </c>
      <c r="E156" s="12">
        <f>SUM(E135)</f>
        <v>0</v>
      </c>
      <c r="F156" s="12">
        <f>SUM(F135)</f>
        <v>65</v>
      </c>
    </row>
    <row r="157" spans="1:6" x14ac:dyDescent="0.25">
      <c r="C157" s="22" t="s">
        <v>172</v>
      </c>
      <c r="D157" s="12">
        <f>D136+D125</f>
        <v>11000</v>
      </c>
      <c r="E157" s="12">
        <f>E136+E125</f>
        <v>-4028</v>
      </c>
      <c r="F157" s="12">
        <f>F136+F125</f>
        <v>6972</v>
      </c>
    </row>
    <row r="158" spans="1:6" x14ac:dyDescent="0.25">
      <c r="C158" s="22" t="s">
        <v>168</v>
      </c>
      <c r="D158" s="12">
        <f>D55</f>
        <v>971610</v>
      </c>
      <c r="E158" s="12">
        <f>E55</f>
        <v>0</v>
      </c>
      <c r="F158" s="12">
        <f>F55</f>
        <v>971610</v>
      </c>
    </row>
    <row r="159" spans="1:6" x14ac:dyDescent="0.25">
      <c r="C159" s="22" t="s">
        <v>167</v>
      </c>
      <c r="D159" s="12">
        <f>D133+D74+D93+D137</f>
        <v>85578</v>
      </c>
      <c r="E159" s="12">
        <f>E133+E74+E93+E137</f>
        <v>25460</v>
      </c>
      <c r="F159" s="12">
        <f>F133+F74+F93+F137</f>
        <v>111038</v>
      </c>
    </row>
    <row r="160" spans="1:6" x14ac:dyDescent="0.25">
      <c r="D160" s="12">
        <f>SUM(D153:D159)</f>
        <v>1212789</v>
      </c>
      <c r="E160" s="12">
        <f t="shared" ref="E160:F160" si="23">SUM(E153:E159)</f>
        <v>27312</v>
      </c>
      <c r="F160" s="12">
        <f t="shared" si="23"/>
        <v>1240101</v>
      </c>
    </row>
    <row r="161" spans="4:6" x14ac:dyDescent="0.25">
      <c r="D161" s="12">
        <f>D160-D8</f>
        <v>0</v>
      </c>
      <c r="E161" s="12">
        <f>E160-E8</f>
        <v>0</v>
      </c>
      <c r="F161" s="12">
        <f>F160-F8</f>
        <v>0</v>
      </c>
    </row>
  </sheetData>
  <mergeCells count="1">
    <mergeCell ref="A5:F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33" workbookViewId="0">
      <selection activeCell="B60" sqref="B60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customWidth="1" collapsed="1"/>
    <col min="4" max="4" width="12.7109375" bestFit="1" customWidth="1" collapsed="1"/>
    <col min="5" max="5" width="15.140625" bestFit="1" customWidth="1" collapsed="1"/>
    <col min="6" max="6" width="10.85546875" bestFit="1" customWidth="1" collapsed="1"/>
    <col min="11" max="11" width="14.28515625" bestFit="1" customWidth="1"/>
  </cols>
  <sheetData>
    <row r="1" spans="1:8" x14ac:dyDescent="0.25">
      <c r="A1" s="1" t="s">
        <v>76</v>
      </c>
    </row>
    <row r="2" spans="1:8" x14ac:dyDescent="0.25">
      <c r="A2" s="1" t="s">
        <v>77</v>
      </c>
      <c r="H2" s="94"/>
    </row>
    <row r="3" spans="1:8" x14ac:dyDescent="0.25">
      <c r="A3" s="1" t="s">
        <v>78</v>
      </c>
    </row>
    <row r="4" spans="1:8" x14ac:dyDescent="0.25">
      <c r="B4" s="1"/>
    </row>
    <row r="5" spans="1:8" ht="15.75" x14ac:dyDescent="0.25">
      <c r="A5" s="106" t="str">
        <f>KONSOLIDIRANI!A5</f>
        <v>REBALANS FINANCIJSKOG PLANA OSNOVNE ŠKOLE ANTUNA MASLE - ORAŠAC ZA 2024. GODINU</v>
      </c>
      <c r="B5" s="106"/>
      <c r="C5" s="106"/>
      <c r="D5" s="106"/>
      <c r="E5" s="106"/>
      <c r="F5" s="106"/>
    </row>
    <row r="6" spans="1:8" x14ac:dyDescent="0.25">
      <c r="B6" s="1"/>
    </row>
    <row r="7" spans="1:8" s="5" customFormat="1" x14ac:dyDescent="0.25">
      <c r="A7" s="3" t="s">
        <v>0</v>
      </c>
      <c r="B7" s="3" t="s">
        <v>1</v>
      </c>
      <c r="C7" s="3" t="s">
        <v>2</v>
      </c>
      <c r="D7" s="58" t="s">
        <v>197</v>
      </c>
      <c r="E7" s="4" t="s">
        <v>163</v>
      </c>
      <c r="F7" s="4" t="s">
        <v>164</v>
      </c>
    </row>
    <row r="8" spans="1:8" s="5" customFormat="1" x14ac:dyDescent="0.25">
      <c r="A8" s="37"/>
      <c r="B8" s="37"/>
      <c r="C8" s="37" t="s">
        <v>4</v>
      </c>
      <c r="D8" s="38">
        <f>D9+D55+D97</f>
        <v>153342</v>
      </c>
      <c r="E8" s="38">
        <f>E9+E55+E97</f>
        <v>1852</v>
      </c>
      <c r="F8" s="38">
        <f>F9+F55+F97</f>
        <v>155194</v>
      </c>
    </row>
    <row r="9" spans="1:8" s="5" customFormat="1" x14ac:dyDescent="0.25">
      <c r="A9" s="44"/>
      <c r="B9" s="44" t="s">
        <v>5</v>
      </c>
      <c r="C9" s="44" t="s">
        <v>6</v>
      </c>
      <c r="D9" s="45">
        <f>D10</f>
        <v>57000</v>
      </c>
      <c r="E9" s="45">
        <f t="shared" ref="E9:F10" si="0">E10</f>
        <v>0</v>
      </c>
      <c r="F9" s="45">
        <f t="shared" si="0"/>
        <v>57000</v>
      </c>
    </row>
    <row r="10" spans="1:8" s="5" customFormat="1" x14ac:dyDescent="0.25">
      <c r="A10" s="39"/>
      <c r="B10" s="39" t="s">
        <v>79</v>
      </c>
      <c r="C10" s="39" t="s">
        <v>80</v>
      </c>
      <c r="D10" s="40">
        <f>D11</f>
        <v>57000</v>
      </c>
      <c r="E10" s="40">
        <f t="shared" si="0"/>
        <v>0</v>
      </c>
      <c r="F10" s="40">
        <f t="shared" si="0"/>
        <v>57000</v>
      </c>
    </row>
    <row r="11" spans="1:8" x14ac:dyDescent="0.25">
      <c r="A11" s="6" t="s">
        <v>3</v>
      </c>
      <c r="B11" s="6"/>
      <c r="C11" s="6" t="s">
        <v>81</v>
      </c>
      <c r="D11" s="7">
        <f>SUM(D12:D54)</f>
        <v>57000</v>
      </c>
      <c r="E11" s="7">
        <f t="shared" ref="E11:F11" si="1">SUM(E12:E54)</f>
        <v>0</v>
      </c>
      <c r="F11" s="7">
        <f t="shared" si="1"/>
        <v>57000</v>
      </c>
    </row>
    <row r="12" spans="1:8" x14ac:dyDescent="0.25">
      <c r="A12" s="8" t="s">
        <v>3</v>
      </c>
      <c r="B12" s="8" t="s">
        <v>82</v>
      </c>
      <c r="C12" s="8" t="s">
        <v>83</v>
      </c>
      <c r="D12" s="54">
        <v>1800</v>
      </c>
      <c r="E12" s="54">
        <v>400</v>
      </c>
      <c r="F12" s="54">
        <f>D12+E12</f>
        <v>2200</v>
      </c>
    </row>
    <row r="13" spans="1:8" x14ac:dyDescent="0.25">
      <c r="A13" s="8" t="s">
        <v>3</v>
      </c>
      <c r="B13" s="8" t="s">
        <v>84</v>
      </c>
      <c r="C13" s="8" t="s">
        <v>85</v>
      </c>
      <c r="D13" s="54">
        <v>0</v>
      </c>
      <c r="E13" s="54"/>
      <c r="F13" s="54">
        <f t="shared" ref="F13:F54" si="2">D13+E13</f>
        <v>0</v>
      </c>
    </row>
    <row r="14" spans="1:8" x14ac:dyDescent="0.25">
      <c r="A14" s="8" t="s">
        <v>3</v>
      </c>
      <c r="B14" s="8" t="s">
        <v>86</v>
      </c>
      <c r="C14" s="8" t="s">
        <v>87</v>
      </c>
      <c r="D14" s="54">
        <v>300</v>
      </c>
      <c r="E14" s="54">
        <v>100</v>
      </c>
      <c r="F14" s="54">
        <f t="shared" si="2"/>
        <v>400</v>
      </c>
    </row>
    <row r="15" spans="1:8" x14ac:dyDescent="0.25">
      <c r="A15" s="8" t="s">
        <v>3</v>
      </c>
      <c r="B15" s="8" t="s">
        <v>88</v>
      </c>
      <c r="C15" s="8" t="s">
        <v>89</v>
      </c>
      <c r="D15" s="54">
        <v>40</v>
      </c>
      <c r="E15" s="54"/>
      <c r="F15" s="54">
        <f t="shared" si="2"/>
        <v>40</v>
      </c>
    </row>
    <row r="16" spans="1:8" x14ac:dyDescent="0.25">
      <c r="A16" s="8" t="s">
        <v>3</v>
      </c>
      <c r="B16" s="8" t="s">
        <v>90</v>
      </c>
      <c r="C16" s="8" t="s">
        <v>91</v>
      </c>
      <c r="D16" s="54">
        <v>200</v>
      </c>
      <c r="E16" s="54">
        <v>-200</v>
      </c>
      <c r="F16" s="54">
        <f t="shared" si="2"/>
        <v>0</v>
      </c>
    </row>
    <row r="17" spans="1:7" x14ac:dyDescent="0.25">
      <c r="A17" s="8" t="s">
        <v>3</v>
      </c>
      <c r="B17" s="8" t="s">
        <v>92</v>
      </c>
      <c r="C17" s="8" t="s">
        <v>93</v>
      </c>
      <c r="D17" s="54">
        <v>200</v>
      </c>
      <c r="E17" s="54"/>
      <c r="F17" s="54">
        <f t="shared" si="2"/>
        <v>200</v>
      </c>
      <c r="G17" t="s">
        <v>211</v>
      </c>
    </row>
    <row r="18" spans="1:7" x14ac:dyDescent="0.25">
      <c r="A18" s="8" t="s">
        <v>3</v>
      </c>
      <c r="B18" s="8" t="s">
        <v>94</v>
      </c>
      <c r="C18" s="8" t="s">
        <v>95</v>
      </c>
      <c r="D18" s="54">
        <v>800</v>
      </c>
      <c r="E18" s="54">
        <v>150</v>
      </c>
      <c r="F18" s="54">
        <f t="shared" si="2"/>
        <v>950</v>
      </c>
    </row>
    <row r="19" spans="1:7" x14ac:dyDescent="0.25">
      <c r="A19" s="8" t="s">
        <v>3</v>
      </c>
      <c r="B19" s="8" t="s">
        <v>44</v>
      </c>
      <c r="C19" s="8" t="s">
        <v>45</v>
      </c>
      <c r="D19" s="54">
        <v>3000</v>
      </c>
      <c r="E19" s="54">
        <v>400</v>
      </c>
      <c r="F19" s="54">
        <f t="shared" si="2"/>
        <v>3400</v>
      </c>
    </row>
    <row r="20" spans="1:7" x14ac:dyDescent="0.25">
      <c r="A20" s="8" t="s">
        <v>3</v>
      </c>
      <c r="B20" s="8" t="s">
        <v>46</v>
      </c>
      <c r="C20" s="8" t="s">
        <v>47</v>
      </c>
      <c r="D20" s="54">
        <v>500</v>
      </c>
      <c r="E20" s="54">
        <v>-340</v>
      </c>
      <c r="F20" s="54">
        <f t="shared" si="2"/>
        <v>160</v>
      </c>
      <c r="G20" t="s">
        <v>212</v>
      </c>
    </row>
    <row r="21" spans="1:7" x14ac:dyDescent="0.25">
      <c r="A21" s="8" t="s">
        <v>3</v>
      </c>
      <c r="B21" s="8" t="s">
        <v>48</v>
      </c>
      <c r="C21" s="8" t="s">
        <v>49</v>
      </c>
      <c r="D21" s="54">
        <v>1800</v>
      </c>
      <c r="E21" s="54">
        <v>-410</v>
      </c>
      <c r="F21" s="54">
        <f t="shared" si="2"/>
        <v>1390</v>
      </c>
    </row>
    <row r="22" spans="1:7" x14ac:dyDescent="0.25">
      <c r="A22" s="8" t="s">
        <v>3</v>
      </c>
      <c r="B22" s="8" t="s">
        <v>50</v>
      </c>
      <c r="C22" s="8" t="s">
        <v>51</v>
      </c>
      <c r="D22" s="54">
        <v>2650</v>
      </c>
      <c r="E22" s="54">
        <v>-650</v>
      </c>
      <c r="F22" s="54">
        <f t="shared" si="2"/>
        <v>2000</v>
      </c>
    </row>
    <row r="23" spans="1:7" x14ac:dyDescent="0.25">
      <c r="A23" s="8" t="s">
        <v>3</v>
      </c>
      <c r="B23" s="8" t="s">
        <v>52</v>
      </c>
      <c r="C23" s="8" t="s">
        <v>53</v>
      </c>
      <c r="D23" s="54">
        <v>2945</v>
      </c>
      <c r="E23" s="54">
        <v>2000</v>
      </c>
      <c r="F23" s="54">
        <f t="shared" si="2"/>
        <v>4945</v>
      </c>
    </row>
    <row r="24" spans="1:7" x14ac:dyDescent="0.25">
      <c r="A24" s="8" t="s">
        <v>3</v>
      </c>
      <c r="B24" s="8" t="s">
        <v>96</v>
      </c>
      <c r="C24" s="8" t="s">
        <v>97</v>
      </c>
      <c r="D24" s="54">
        <v>180</v>
      </c>
      <c r="E24" s="54">
        <v>-100</v>
      </c>
      <c r="F24" s="54">
        <f t="shared" si="2"/>
        <v>80</v>
      </c>
    </row>
    <row r="25" spans="1:7" x14ac:dyDescent="0.25">
      <c r="A25" s="8" t="s">
        <v>3</v>
      </c>
      <c r="B25" s="8" t="s">
        <v>36</v>
      </c>
      <c r="C25" s="8" t="s">
        <v>37</v>
      </c>
      <c r="D25" s="54">
        <v>4500</v>
      </c>
      <c r="E25" s="54"/>
      <c r="F25" s="54">
        <f t="shared" si="2"/>
        <v>4500</v>
      </c>
    </row>
    <row r="26" spans="1:7" x14ac:dyDescent="0.25">
      <c r="A26" s="8" t="s">
        <v>3</v>
      </c>
      <c r="B26" s="8" t="s">
        <v>98</v>
      </c>
      <c r="C26" s="8" t="s">
        <v>99</v>
      </c>
      <c r="D26" s="54">
        <v>100</v>
      </c>
      <c r="E26" s="54"/>
      <c r="F26" s="54">
        <f t="shared" si="2"/>
        <v>100</v>
      </c>
    </row>
    <row r="27" spans="1:7" x14ac:dyDescent="0.25">
      <c r="A27" s="8" t="s">
        <v>3</v>
      </c>
      <c r="B27" s="8" t="s">
        <v>100</v>
      </c>
      <c r="C27" s="8" t="s">
        <v>101</v>
      </c>
      <c r="D27" s="54">
        <v>6000</v>
      </c>
      <c r="E27" s="54"/>
      <c r="F27" s="54">
        <f t="shared" si="2"/>
        <v>6000</v>
      </c>
    </row>
    <row r="28" spans="1:7" x14ac:dyDescent="0.25">
      <c r="A28" s="8" t="s">
        <v>3</v>
      </c>
      <c r="B28" s="8" t="s">
        <v>56</v>
      </c>
      <c r="C28" s="8" t="s">
        <v>57</v>
      </c>
      <c r="D28" s="54">
        <v>400</v>
      </c>
      <c r="E28" s="54">
        <v>-200</v>
      </c>
      <c r="F28" s="54">
        <f t="shared" si="2"/>
        <v>200</v>
      </c>
    </row>
    <row r="29" spans="1:7" x14ac:dyDescent="0.25">
      <c r="A29" s="8" t="s">
        <v>3</v>
      </c>
      <c r="B29" s="8" t="s">
        <v>102</v>
      </c>
      <c r="C29" s="8" t="s">
        <v>103</v>
      </c>
      <c r="D29" s="54">
        <v>0</v>
      </c>
      <c r="E29" s="54"/>
      <c r="F29" s="54">
        <f t="shared" si="2"/>
        <v>0</v>
      </c>
    </row>
    <row r="30" spans="1:7" x14ac:dyDescent="0.25">
      <c r="A30" s="8" t="s">
        <v>3</v>
      </c>
      <c r="B30" s="8" t="s">
        <v>104</v>
      </c>
      <c r="C30" s="8" t="s">
        <v>105</v>
      </c>
      <c r="D30" s="54">
        <v>400</v>
      </c>
      <c r="E30" s="54">
        <v>-300</v>
      </c>
      <c r="F30" s="54">
        <f t="shared" si="2"/>
        <v>100</v>
      </c>
    </row>
    <row r="31" spans="1:7" x14ac:dyDescent="0.25">
      <c r="A31" s="8" t="s">
        <v>3</v>
      </c>
      <c r="B31" s="8" t="s">
        <v>106</v>
      </c>
      <c r="C31" s="8" t="s">
        <v>107</v>
      </c>
      <c r="D31" s="54">
        <v>700</v>
      </c>
      <c r="E31" s="54"/>
      <c r="F31" s="54">
        <f t="shared" si="2"/>
        <v>700</v>
      </c>
    </row>
    <row r="32" spans="1:7" x14ac:dyDescent="0.25">
      <c r="A32" s="8" t="s">
        <v>3</v>
      </c>
      <c r="B32" s="8" t="s">
        <v>108</v>
      </c>
      <c r="C32" s="8" t="s">
        <v>109</v>
      </c>
      <c r="D32" s="54">
        <v>200</v>
      </c>
      <c r="E32" s="54"/>
      <c r="F32" s="54">
        <f t="shared" si="2"/>
        <v>200</v>
      </c>
    </row>
    <row r="33" spans="1:7" x14ac:dyDescent="0.25">
      <c r="A33" s="8" t="s">
        <v>3</v>
      </c>
      <c r="B33" s="8" t="s">
        <v>58</v>
      </c>
      <c r="C33" s="8" t="s">
        <v>59</v>
      </c>
      <c r="D33" s="54">
        <v>0</v>
      </c>
      <c r="E33" s="54"/>
      <c r="F33" s="54">
        <f t="shared" si="2"/>
        <v>0</v>
      </c>
    </row>
    <row r="34" spans="1:7" x14ac:dyDescent="0.25">
      <c r="A34" s="8" t="s">
        <v>3</v>
      </c>
      <c r="B34" s="8" t="s">
        <v>60</v>
      </c>
      <c r="C34" s="8" t="s">
        <v>61</v>
      </c>
      <c r="D34" s="54">
        <v>10000</v>
      </c>
      <c r="E34" s="54">
        <v>-1500</v>
      </c>
      <c r="F34" s="54">
        <f t="shared" si="2"/>
        <v>8500</v>
      </c>
    </row>
    <row r="35" spans="1:7" x14ac:dyDescent="0.25">
      <c r="A35" s="8" t="s">
        <v>3</v>
      </c>
      <c r="B35" s="8" t="s">
        <v>38</v>
      </c>
      <c r="C35" s="8" t="s">
        <v>39</v>
      </c>
      <c r="D35" s="54">
        <v>1500</v>
      </c>
      <c r="E35" s="54"/>
      <c r="F35" s="54">
        <f t="shared" si="2"/>
        <v>1500</v>
      </c>
    </row>
    <row r="36" spans="1:7" x14ac:dyDescent="0.25">
      <c r="A36" s="8" t="s">
        <v>3</v>
      </c>
      <c r="B36" s="8" t="s">
        <v>110</v>
      </c>
      <c r="C36" s="8" t="s">
        <v>111</v>
      </c>
      <c r="D36" s="54">
        <v>1100</v>
      </c>
      <c r="E36" s="54"/>
      <c r="F36" s="54">
        <f t="shared" si="2"/>
        <v>1100</v>
      </c>
    </row>
    <row r="37" spans="1:7" x14ac:dyDescent="0.25">
      <c r="A37" s="8" t="s">
        <v>3</v>
      </c>
      <c r="B37" s="8" t="s">
        <v>112</v>
      </c>
      <c r="C37" s="8" t="s">
        <v>113</v>
      </c>
      <c r="D37" s="54">
        <v>550</v>
      </c>
      <c r="E37" s="54"/>
      <c r="F37" s="54">
        <f t="shared" si="2"/>
        <v>550</v>
      </c>
    </row>
    <row r="38" spans="1:7" x14ac:dyDescent="0.25">
      <c r="A38" s="8" t="s">
        <v>3</v>
      </c>
      <c r="B38" s="8" t="s">
        <v>114</v>
      </c>
      <c r="C38" s="8" t="s">
        <v>115</v>
      </c>
      <c r="D38" s="54">
        <v>2400</v>
      </c>
      <c r="E38" s="54"/>
      <c r="F38" s="54">
        <f t="shared" si="2"/>
        <v>2400</v>
      </c>
    </row>
    <row r="39" spans="1:7" x14ac:dyDescent="0.25">
      <c r="A39" s="8" t="s">
        <v>3</v>
      </c>
      <c r="B39" s="8" t="s">
        <v>116</v>
      </c>
      <c r="C39" s="8" t="s">
        <v>117</v>
      </c>
      <c r="D39" s="54">
        <v>2200</v>
      </c>
      <c r="E39" s="54">
        <v>100</v>
      </c>
      <c r="F39" s="54">
        <f t="shared" si="2"/>
        <v>2300</v>
      </c>
    </row>
    <row r="40" spans="1:7" x14ac:dyDescent="0.25">
      <c r="A40" s="50">
        <v>31</v>
      </c>
      <c r="B40" s="50">
        <v>32354</v>
      </c>
      <c r="C40" s="8" t="s">
        <v>196</v>
      </c>
      <c r="D40" s="54">
        <v>750</v>
      </c>
      <c r="E40" s="54"/>
      <c r="F40" s="54">
        <f t="shared" si="2"/>
        <v>750</v>
      </c>
    </row>
    <row r="41" spans="1:7" x14ac:dyDescent="0.25">
      <c r="A41" s="8" t="s">
        <v>3</v>
      </c>
      <c r="B41" s="8" t="s">
        <v>118</v>
      </c>
      <c r="C41" s="8" t="s">
        <v>119</v>
      </c>
      <c r="D41" s="54">
        <v>780</v>
      </c>
      <c r="E41" s="54">
        <v>90</v>
      </c>
      <c r="F41" s="54">
        <f t="shared" si="2"/>
        <v>870</v>
      </c>
    </row>
    <row r="42" spans="1:7" x14ac:dyDescent="0.25">
      <c r="A42" s="8" t="s">
        <v>3</v>
      </c>
      <c r="B42" s="8" t="s">
        <v>120</v>
      </c>
      <c r="C42" s="8" t="s">
        <v>121</v>
      </c>
      <c r="D42" s="54">
        <v>2240</v>
      </c>
      <c r="E42" s="54"/>
      <c r="F42" s="54">
        <f t="shared" si="2"/>
        <v>2240</v>
      </c>
    </row>
    <row r="43" spans="1:7" x14ac:dyDescent="0.25">
      <c r="A43" s="8" t="s">
        <v>3</v>
      </c>
      <c r="B43" s="8" t="s">
        <v>122</v>
      </c>
      <c r="C43" s="8" t="s">
        <v>123</v>
      </c>
      <c r="D43" s="54">
        <v>600</v>
      </c>
      <c r="E43" s="54"/>
      <c r="F43" s="54">
        <f t="shared" si="2"/>
        <v>600</v>
      </c>
    </row>
    <row r="44" spans="1:7" x14ac:dyDescent="0.25">
      <c r="A44" s="8" t="s">
        <v>3</v>
      </c>
      <c r="B44" s="8" t="s">
        <v>124</v>
      </c>
      <c r="C44" s="8" t="s">
        <v>125</v>
      </c>
      <c r="D44" s="54">
        <f>225+90+2200</f>
        <v>2515</v>
      </c>
      <c r="E44" s="54">
        <v>-245</v>
      </c>
      <c r="F44" s="54">
        <f t="shared" si="2"/>
        <v>2270</v>
      </c>
      <c r="G44" t="s">
        <v>213</v>
      </c>
    </row>
    <row r="45" spans="1:7" x14ac:dyDescent="0.25">
      <c r="A45" s="8" t="s">
        <v>3</v>
      </c>
      <c r="B45" s="8" t="s">
        <v>126</v>
      </c>
      <c r="C45" s="8" t="s">
        <v>127</v>
      </c>
      <c r="D45" s="54">
        <v>300</v>
      </c>
      <c r="E45" s="54"/>
      <c r="F45" s="54">
        <f t="shared" si="2"/>
        <v>300</v>
      </c>
    </row>
    <row r="46" spans="1:7" x14ac:dyDescent="0.25">
      <c r="A46" s="8" t="s">
        <v>3</v>
      </c>
      <c r="B46" s="8" t="s">
        <v>128</v>
      </c>
      <c r="C46" s="8" t="s">
        <v>129</v>
      </c>
      <c r="D46" s="54">
        <v>500</v>
      </c>
      <c r="E46" s="54"/>
      <c r="F46" s="54">
        <f t="shared" si="2"/>
        <v>500</v>
      </c>
    </row>
    <row r="47" spans="1:7" x14ac:dyDescent="0.25">
      <c r="A47" s="8" t="s">
        <v>3</v>
      </c>
      <c r="B47" s="8" t="s">
        <v>40</v>
      </c>
      <c r="C47" s="8" t="s">
        <v>41</v>
      </c>
      <c r="D47" s="54">
        <v>2200</v>
      </c>
      <c r="E47" s="54">
        <v>225</v>
      </c>
      <c r="F47" s="54">
        <f t="shared" si="2"/>
        <v>2425</v>
      </c>
    </row>
    <row r="48" spans="1:7" x14ac:dyDescent="0.25">
      <c r="A48" s="8" t="s">
        <v>3</v>
      </c>
      <c r="B48" s="8" t="s">
        <v>130</v>
      </c>
      <c r="C48" s="8" t="s">
        <v>131</v>
      </c>
      <c r="D48" s="54">
        <v>950</v>
      </c>
      <c r="E48" s="54"/>
      <c r="F48" s="54">
        <f t="shared" si="2"/>
        <v>950</v>
      </c>
    </row>
    <row r="49" spans="1:9" x14ac:dyDescent="0.25">
      <c r="A49" s="8" t="s">
        <v>3</v>
      </c>
      <c r="B49" s="8" t="s">
        <v>132</v>
      </c>
      <c r="C49" s="8" t="s">
        <v>133</v>
      </c>
      <c r="D49" s="54">
        <v>200</v>
      </c>
      <c r="E49" s="54"/>
      <c r="F49" s="54">
        <f t="shared" si="2"/>
        <v>200</v>
      </c>
    </row>
    <row r="50" spans="1:9" x14ac:dyDescent="0.25">
      <c r="A50" s="8" t="s">
        <v>3</v>
      </c>
      <c r="B50" s="8" t="s">
        <v>134</v>
      </c>
      <c r="C50" s="8" t="s">
        <v>135</v>
      </c>
      <c r="D50" s="54">
        <v>200</v>
      </c>
      <c r="E50" s="54"/>
      <c r="F50" s="54">
        <f t="shared" si="2"/>
        <v>200</v>
      </c>
    </row>
    <row r="51" spans="1:9" x14ac:dyDescent="0.25">
      <c r="A51" s="8" t="s">
        <v>3</v>
      </c>
      <c r="B51" s="8" t="s">
        <v>136</v>
      </c>
      <c r="C51" s="8" t="s">
        <v>137</v>
      </c>
      <c r="D51" s="54">
        <v>300</v>
      </c>
      <c r="E51" s="54">
        <v>-170</v>
      </c>
      <c r="F51" s="54">
        <f t="shared" si="2"/>
        <v>130</v>
      </c>
    </row>
    <row r="52" spans="1:9" x14ac:dyDescent="0.25">
      <c r="A52" s="8" t="s">
        <v>3</v>
      </c>
      <c r="B52" s="8" t="s">
        <v>138</v>
      </c>
      <c r="C52" s="8" t="s">
        <v>27</v>
      </c>
      <c r="D52" s="54">
        <v>400</v>
      </c>
      <c r="E52" s="54">
        <v>100</v>
      </c>
      <c r="F52" s="54">
        <f t="shared" si="2"/>
        <v>500</v>
      </c>
    </row>
    <row r="53" spans="1:9" x14ac:dyDescent="0.25">
      <c r="A53" s="8" t="s">
        <v>3</v>
      </c>
      <c r="B53" s="8" t="s">
        <v>139</v>
      </c>
      <c r="C53" s="8" t="s">
        <v>140</v>
      </c>
      <c r="D53" s="77">
        <v>500</v>
      </c>
      <c r="E53" s="77">
        <v>150</v>
      </c>
      <c r="F53" s="77">
        <f t="shared" si="2"/>
        <v>650</v>
      </c>
    </row>
    <row r="54" spans="1:9" s="5" customFormat="1" x14ac:dyDescent="0.25">
      <c r="A54" s="8" t="s">
        <v>3</v>
      </c>
      <c r="B54" s="8" t="s">
        <v>141</v>
      </c>
      <c r="C54" s="8" t="s">
        <v>142</v>
      </c>
      <c r="D54" s="77">
        <v>100</v>
      </c>
      <c r="E54" s="77">
        <v>400</v>
      </c>
      <c r="F54" s="77">
        <f t="shared" si="2"/>
        <v>500</v>
      </c>
    </row>
    <row r="55" spans="1:9" s="34" customFormat="1" x14ac:dyDescent="0.25">
      <c r="A55" s="44"/>
      <c r="B55" s="44" t="s">
        <v>30</v>
      </c>
      <c r="C55" s="44" t="s">
        <v>31</v>
      </c>
      <c r="D55" s="46">
        <f>D61+D72+D76+D92+D56+D69</f>
        <v>90342</v>
      </c>
      <c r="E55" s="46">
        <f>E61+E72+E76+E92+E56+E69</f>
        <v>1852</v>
      </c>
      <c r="F55" s="46">
        <f>F61+F72+F76+F92+F56+F69</f>
        <v>92194</v>
      </c>
      <c r="G55" s="35"/>
      <c r="H55" s="35"/>
      <c r="I55" s="35"/>
    </row>
    <row r="56" spans="1:9" s="33" customFormat="1" x14ac:dyDescent="0.25">
      <c r="A56" s="41"/>
      <c r="B56" s="42" t="s">
        <v>32</v>
      </c>
      <c r="C56" s="42" t="s">
        <v>33</v>
      </c>
      <c r="D56" s="43">
        <f>SUM(D57:D60)</f>
        <v>20697</v>
      </c>
      <c r="E56" s="43">
        <f t="shared" ref="E56:F56" si="3">SUM(E57:E60)</f>
        <v>0</v>
      </c>
      <c r="F56" s="43">
        <f t="shared" si="3"/>
        <v>20697</v>
      </c>
      <c r="G56" s="32"/>
      <c r="H56" s="32"/>
      <c r="I56" s="32"/>
    </row>
    <row r="57" spans="1:9" s="33" customFormat="1" x14ac:dyDescent="0.25">
      <c r="A57" s="36" t="s">
        <v>143</v>
      </c>
      <c r="B57" s="31" t="s">
        <v>52</v>
      </c>
      <c r="C57" s="31" t="s">
        <v>53</v>
      </c>
      <c r="D57" s="12">
        <v>600</v>
      </c>
      <c r="E57" s="12"/>
      <c r="F57" s="33">
        <f>SUM(D57:E57)</f>
        <v>600</v>
      </c>
      <c r="G57" s="56"/>
      <c r="H57" s="32"/>
      <c r="I57" s="32"/>
    </row>
    <row r="58" spans="1:9" s="33" customFormat="1" x14ac:dyDescent="0.25">
      <c r="A58" s="102">
        <v>11</v>
      </c>
      <c r="B58" s="101">
        <v>32399</v>
      </c>
      <c r="C58" s="31" t="s">
        <v>41</v>
      </c>
      <c r="D58" s="12">
        <v>4000</v>
      </c>
      <c r="E58" s="12"/>
      <c r="F58" s="33">
        <f>SUM(D58:E58)</f>
        <v>4000</v>
      </c>
      <c r="G58" s="56"/>
      <c r="H58" s="32"/>
      <c r="I58" s="32"/>
    </row>
    <row r="59" spans="1:9" s="5" customFormat="1" x14ac:dyDescent="0.25">
      <c r="A59" s="36" t="s">
        <v>143</v>
      </c>
      <c r="B59" s="31" t="s">
        <v>189</v>
      </c>
      <c r="C59" s="31" t="s">
        <v>190</v>
      </c>
      <c r="D59" s="12">
        <v>2000</v>
      </c>
      <c r="E59" s="12"/>
      <c r="F59" s="33">
        <f>SUM(D59:E59)</f>
        <v>2000</v>
      </c>
    </row>
    <row r="60" spans="1:9" s="33" customFormat="1" x14ac:dyDescent="0.25">
      <c r="A60" s="36" t="s">
        <v>143</v>
      </c>
      <c r="B60" s="31" t="s">
        <v>188</v>
      </c>
      <c r="C60" s="31" t="s">
        <v>201</v>
      </c>
      <c r="D60" s="12">
        <v>14097</v>
      </c>
      <c r="E60" s="12"/>
      <c r="F60" s="33">
        <f>SUM(D60:E60)</f>
        <v>14097</v>
      </c>
      <c r="G60" s="32"/>
      <c r="H60" s="32"/>
      <c r="I60" s="32"/>
    </row>
    <row r="61" spans="1:9" s="5" customFormat="1" x14ac:dyDescent="0.25">
      <c r="A61" s="39"/>
      <c r="B61" s="39" t="s">
        <v>42</v>
      </c>
      <c r="C61" s="39" t="s">
        <v>43</v>
      </c>
      <c r="D61" s="43">
        <f>D62</f>
        <v>29860</v>
      </c>
      <c r="E61" s="43">
        <f t="shared" ref="E61:F61" si="4">E62</f>
        <v>0</v>
      </c>
      <c r="F61" s="43">
        <f t="shared" si="4"/>
        <v>29860</v>
      </c>
    </row>
    <row r="62" spans="1:9" x14ac:dyDescent="0.25">
      <c r="A62" s="6" t="s">
        <v>143</v>
      </c>
      <c r="B62" s="6"/>
      <c r="C62" s="6" t="s">
        <v>144</v>
      </c>
      <c r="D62" s="26">
        <f>SUM(D63:D68)</f>
        <v>29860</v>
      </c>
      <c r="E62" s="26">
        <f t="shared" ref="E62:F62" si="5">SUM(E63:E68)</f>
        <v>0</v>
      </c>
      <c r="F62" s="103">
        <f t="shared" si="5"/>
        <v>29860</v>
      </c>
    </row>
    <row r="63" spans="1:9" x14ac:dyDescent="0.25">
      <c r="A63" s="8" t="s">
        <v>143</v>
      </c>
      <c r="B63" s="8" t="s">
        <v>11</v>
      </c>
      <c r="C63" s="8" t="s">
        <v>12</v>
      </c>
      <c r="D63" s="21">
        <v>23500</v>
      </c>
      <c r="E63" s="21"/>
      <c r="F63" s="105">
        <f>D63+E63</f>
        <v>23500</v>
      </c>
      <c r="G63" s="94"/>
    </row>
    <row r="64" spans="1:9" s="97" customFormat="1" x14ac:dyDescent="0.25">
      <c r="A64" s="31" t="s">
        <v>143</v>
      </c>
      <c r="B64" s="31" t="s">
        <v>13</v>
      </c>
      <c r="C64" s="31" t="s">
        <v>14</v>
      </c>
      <c r="D64" s="77">
        <v>740</v>
      </c>
      <c r="E64" s="77">
        <v>160</v>
      </c>
      <c r="F64" s="105">
        <f t="shared" ref="F64:F68" si="6">D64+E64</f>
        <v>900</v>
      </c>
    </row>
    <row r="65" spans="1:11" s="85" customFormat="1" x14ac:dyDescent="0.25">
      <c r="A65" s="86" t="s">
        <v>143</v>
      </c>
      <c r="B65" s="86" t="s">
        <v>15</v>
      </c>
      <c r="C65" s="86" t="s">
        <v>205</v>
      </c>
      <c r="D65" s="87">
        <v>0</v>
      </c>
      <c r="E65" s="87">
        <v>200</v>
      </c>
      <c r="F65" s="87">
        <f t="shared" si="6"/>
        <v>200</v>
      </c>
      <c r="K65" s="68"/>
    </row>
    <row r="66" spans="1:11" x14ac:dyDescent="0.25">
      <c r="A66" s="8" t="s">
        <v>143</v>
      </c>
      <c r="B66" s="8" t="s">
        <v>19</v>
      </c>
      <c r="C66" s="8" t="s">
        <v>20</v>
      </c>
      <c r="D66" s="21">
        <v>300</v>
      </c>
      <c r="E66" s="21"/>
      <c r="F66" s="105">
        <f t="shared" si="6"/>
        <v>300</v>
      </c>
    </row>
    <row r="67" spans="1:11" x14ac:dyDescent="0.25">
      <c r="A67" s="8" t="s">
        <v>143</v>
      </c>
      <c r="B67" s="8" t="s">
        <v>23</v>
      </c>
      <c r="C67" s="8" t="s">
        <v>24</v>
      </c>
      <c r="D67" s="21">
        <v>3920</v>
      </c>
      <c r="E67" s="21"/>
      <c r="F67" s="105">
        <f t="shared" si="6"/>
        <v>3920</v>
      </c>
      <c r="G67" s="94"/>
    </row>
    <row r="68" spans="1:11" s="5" customFormat="1" x14ac:dyDescent="0.25">
      <c r="A68" s="8" t="s">
        <v>143</v>
      </c>
      <c r="B68" s="8" t="s">
        <v>25</v>
      </c>
      <c r="C68" s="8" t="s">
        <v>26</v>
      </c>
      <c r="D68" s="9">
        <v>1400</v>
      </c>
      <c r="E68" s="9">
        <v>-360</v>
      </c>
      <c r="F68" s="87">
        <f t="shared" si="6"/>
        <v>1040</v>
      </c>
      <c r="G68" s="94"/>
    </row>
    <row r="69" spans="1:11" s="68" customFormat="1" x14ac:dyDescent="0.25">
      <c r="A69" s="90"/>
      <c r="B69" s="91" t="s">
        <v>194</v>
      </c>
      <c r="C69" s="92" t="s">
        <v>195</v>
      </c>
      <c r="D69" s="93">
        <f>SUM(D70)</f>
        <v>4270</v>
      </c>
      <c r="E69" s="93">
        <f>SUM(E70:E71)</f>
        <v>0</v>
      </c>
      <c r="F69" s="93">
        <f>SUM(F70:F71)</f>
        <v>4270</v>
      </c>
      <c r="G69" s="67"/>
    </row>
    <row r="70" spans="1:11" s="71" customFormat="1" x14ac:dyDescent="0.25">
      <c r="A70" s="63" t="s">
        <v>143</v>
      </c>
      <c r="B70" s="63">
        <v>32321</v>
      </c>
      <c r="C70" s="69" t="s">
        <v>59</v>
      </c>
      <c r="D70" s="89">
        <v>4270</v>
      </c>
      <c r="E70" s="32">
        <v>-4270</v>
      </c>
      <c r="F70" s="32">
        <f>SUM(D70+E70)</f>
        <v>0</v>
      </c>
      <c r="G70" s="99"/>
    </row>
    <row r="71" spans="1:11" s="71" customFormat="1" x14ac:dyDescent="0.25">
      <c r="A71" s="63">
        <v>22</v>
      </c>
      <c r="B71" s="63">
        <v>32321</v>
      </c>
      <c r="C71" s="69" t="s">
        <v>59</v>
      </c>
      <c r="D71" s="89"/>
      <c r="E71" s="32">
        <v>4270</v>
      </c>
      <c r="F71" s="32">
        <f>SUM(D71+E71)</f>
        <v>4270</v>
      </c>
      <c r="G71" s="70"/>
    </row>
    <row r="72" spans="1:11" s="5" customFormat="1" x14ac:dyDescent="0.25">
      <c r="A72" s="39"/>
      <c r="B72" s="39" t="s">
        <v>145</v>
      </c>
      <c r="C72" s="39" t="s">
        <v>146</v>
      </c>
      <c r="D72" s="40">
        <f>D73</f>
        <v>13630</v>
      </c>
      <c r="E72" s="40">
        <f t="shared" ref="E72:F72" si="7">E73</f>
        <v>0</v>
      </c>
      <c r="F72" s="40">
        <f t="shared" si="7"/>
        <v>13630</v>
      </c>
    </row>
    <row r="73" spans="1:11" x14ac:dyDescent="0.25">
      <c r="A73" s="6" t="s">
        <v>143</v>
      </c>
      <c r="B73" s="6"/>
      <c r="C73" s="6" t="s">
        <v>144</v>
      </c>
      <c r="D73" s="7">
        <f>D74+D75</f>
        <v>13630</v>
      </c>
      <c r="E73" s="7">
        <f t="shared" ref="E73:F73" si="8">E74+E75</f>
        <v>0</v>
      </c>
      <c r="F73" s="84">
        <f t="shared" si="8"/>
        <v>13630</v>
      </c>
    </row>
    <row r="74" spans="1:11" x14ac:dyDescent="0.25">
      <c r="A74" s="8" t="s">
        <v>143</v>
      </c>
      <c r="B74" s="8" t="s">
        <v>11</v>
      </c>
      <c r="C74" s="8" t="s">
        <v>12</v>
      </c>
      <c r="D74" s="9">
        <v>11700</v>
      </c>
      <c r="E74" s="9"/>
      <c r="F74" s="87">
        <f>D74+E74</f>
        <v>11700</v>
      </c>
    </row>
    <row r="75" spans="1:11" s="5" customFormat="1" x14ac:dyDescent="0.25">
      <c r="A75" s="8" t="s">
        <v>143</v>
      </c>
      <c r="B75" s="8" t="s">
        <v>23</v>
      </c>
      <c r="C75" s="8" t="s">
        <v>24</v>
      </c>
      <c r="D75" s="9">
        <v>1930</v>
      </c>
      <c r="E75" s="9"/>
      <c r="F75" s="87">
        <f>D75+E75</f>
        <v>1930</v>
      </c>
    </row>
    <row r="76" spans="1:11" s="85" customFormat="1" x14ac:dyDescent="0.25">
      <c r="A76" s="95"/>
      <c r="B76" s="95" t="s">
        <v>147</v>
      </c>
      <c r="C76" s="95" t="s">
        <v>148</v>
      </c>
      <c r="D76" s="96">
        <f>D77+D85</f>
        <v>20520</v>
      </c>
      <c r="E76" s="96">
        <f t="shared" ref="E76:F76" si="9">E77+E85</f>
        <v>1852</v>
      </c>
      <c r="F76" s="96">
        <f t="shared" si="9"/>
        <v>22372</v>
      </c>
      <c r="G76" s="88"/>
    </row>
    <row r="77" spans="1:11" s="88" customFormat="1" x14ac:dyDescent="0.25">
      <c r="A77" s="83" t="s">
        <v>143</v>
      </c>
      <c r="B77" s="83"/>
      <c r="C77" s="83" t="s">
        <v>144</v>
      </c>
      <c r="D77" s="84">
        <f>D78+D82+D79+D80+D81+D84+D83</f>
        <v>10820</v>
      </c>
      <c r="E77" s="84">
        <f>E78+E82+E79+E80+E81+E84+E83</f>
        <v>5880</v>
      </c>
      <c r="F77" s="84">
        <f>F78+F82+F79+F80+F81+F84+F83</f>
        <v>16700</v>
      </c>
    </row>
    <row r="78" spans="1:11" s="88" customFormat="1" x14ac:dyDescent="0.25">
      <c r="A78" s="86" t="s">
        <v>143</v>
      </c>
      <c r="B78" s="86" t="s">
        <v>11</v>
      </c>
      <c r="C78" s="86" t="s">
        <v>12</v>
      </c>
      <c r="D78" s="87">
        <v>7300</v>
      </c>
      <c r="E78" s="87">
        <v>4700</v>
      </c>
      <c r="F78" s="87">
        <f>D78+E78</f>
        <v>12000</v>
      </c>
      <c r="G78" s="88" t="s">
        <v>207</v>
      </c>
    </row>
    <row r="79" spans="1:11" s="85" customFormat="1" x14ac:dyDescent="0.25">
      <c r="A79" s="86" t="s">
        <v>143</v>
      </c>
      <c r="B79" s="86" t="s">
        <v>13</v>
      </c>
      <c r="C79" s="86" t="s">
        <v>206</v>
      </c>
      <c r="D79" s="87">
        <v>800</v>
      </c>
      <c r="E79" s="87">
        <v>300</v>
      </c>
      <c r="F79" s="87">
        <f t="shared" ref="F79:F81" si="10">D79+E79</f>
        <v>1100</v>
      </c>
      <c r="G79" s="88" t="s">
        <v>208</v>
      </c>
      <c r="K79" s="68"/>
    </row>
    <row r="80" spans="1:11" s="85" customFormat="1" x14ac:dyDescent="0.25">
      <c r="A80" s="86" t="s">
        <v>143</v>
      </c>
      <c r="B80" s="86" t="s">
        <v>15</v>
      </c>
      <c r="C80" s="86" t="s">
        <v>205</v>
      </c>
      <c r="D80" s="87">
        <v>400</v>
      </c>
      <c r="E80" s="87"/>
      <c r="F80" s="87">
        <f t="shared" si="10"/>
        <v>400</v>
      </c>
      <c r="K80" s="68"/>
    </row>
    <row r="81" spans="1:11" s="85" customFormat="1" x14ac:dyDescent="0.25">
      <c r="A81" s="86" t="s">
        <v>143</v>
      </c>
      <c r="B81" s="86" t="s">
        <v>19</v>
      </c>
      <c r="C81" s="86" t="s">
        <v>20</v>
      </c>
      <c r="D81" s="87">
        <v>600</v>
      </c>
      <c r="E81" s="87"/>
      <c r="F81" s="87">
        <f t="shared" si="10"/>
        <v>600</v>
      </c>
      <c r="K81" s="68"/>
    </row>
    <row r="82" spans="1:11" s="85" customFormat="1" x14ac:dyDescent="0.25">
      <c r="A82" s="86" t="s">
        <v>143</v>
      </c>
      <c r="B82" s="86" t="s">
        <v>23</v>
      </c>
      <c r="C82" s="86" t="s">
        <v>24</v>
      </c>
      <c r="D82" s="87">
        <v>1200</v>
      </c>
      <c r="E82" s="87">
        <v>780</v>
      </c>
      <c r="F82" s="87">
        <f>D82+E82</f>
        <v>1980</v>
      </c>
      <c r="K82" s="68"/>
    </row>
    <row r="83" spans="1:11" s="85" customFormat="1" x14ac:dyDescent="0.25">
      <c r="A83" s="63">
        <v>11</v>
      </c>
      <c r="B83" s="63">
        <v>32111</v>
      </c>
      <c r="C83" s="86" t="s">
        <v>83</v>
      </c>
      <c r="D83" s="87">
        <v>120</v>
      </c>
      <c r="E83" s="87"/>
      <c r="F83" s="87">
        <f>D83+E83</f>
        <v>120</v>
      </c>
      <c r="G83" s="88"/>
      <c r="K83" s="68"/>
    </row>
    <row r="84" spans="1:11" s="85" customFormat="1" x14ac:dyDescent="0.25">
      <c r="A84" s="63">
        <v>11</v>
      </c>
      <c r="B84" s="86" t="s">
        <v>25</v>
      </c>
      <c r="C84" s="86" t="s">
        <v>26</v>
      </c>
      <c r="D84" s="87">
        <v>400</v>
      </c>
      <c r="E84" s="87">
        <v>100</v>
      </c>
      <c r="F84" s="87">
        <f t="shared" ref="F84" si="11">D84+E84</f>
        <v>500</v>
      </c>
      <c r="K84" s="68"/>
    </row>
    <row r="85" spans="1:11" s="88" customFormat="1" x14ac:dyDescent="0.25">
      <c r="A85" s="83" t="s">
        <v>149</v>
      </c>
      <c r="B85" s="83"/>
      <c r="C85" s="83" t="s">
        <v>150</v>
      </c>
      <c r="D85" s="84">
        <f>SUM(D86:D91)</f>
        <v>9700</v>
      </c>
      <c r="E85" s="84">
        <f t="shared" ref="E85" si="12">SUM(E86:E91)</f>
        <v>-4028</v>
      </c>
      <c r="F85" s="84">
        <f>SUM(F86:F91)</f>
        <v>5672</v>
      </c>
      <c r="K85" s="68"/>
    </row>
    <row r="86" spans="1:11" s="88" customFormat="1" x14ac:dyDescent="0.25">
      <c r="A86" s="86" t="s">
        <v>149</v>
      </c>
      <c r="B86" s="86" t="s">
        <v>11</v>
      </c>
      <c r="C86" s="86" t="s">
        <v>12</v>
      </c>
      <c r="D86" s="87">
        <v>8300</v>
      </c>
      <c r="E86" s="87">
        <v>-3431</v>
      </c>
      <c r="F86" s="87">
        <f>D86+E86</f>
        <v>4869</v>
      </c>
      <c r="K86" s="68"/>
    </row>
    <row r="87" spans="1:11" s="88" customFormat="1" x14ac:dyDescent="0.25">
      <c r="A87" s="86" t="s">
        <v>149</v>
      </c>
      <c r="B87" s="86" t="s">
        <v>13</v>
      </c>
      <c r="C87" s="86" t="s">
        <v>14</v>
      </c>
      <c r="D87" s="87">
        <v>0</v>
      </c>
      <c r="E87" s="87"/>
      <c r="F87" s="87">
        <f t="shared" ref="F87:F91" si="13">D87+E87</f>
        <v>0</v>
      </c>
      <c r="K87" s="68"/>
    </row>
    <row r="88" spans="1:11" s="88" customFormat="1" x14ac:dyDescent="0.25">
      <c r="A88" s="86" t="s">
        <v>149</v>
      </c>
      <c r="B88" s="86" t="s">
        <v>15</v>
      </c>
      <c r="C88" s="86" t="s">
        <v>16</v>
      </c>
      <c r="D88" s="87">
        <v>0</v>
      </c>
      <c r="E88" s="87"/>
      <c r="F88" s="87">
        <f t="shared" si="13"/>
        <v>0</v>
      </c>
      <c r="K88" s="68"/>
    </row>
    <row r="89" spans="1:11" s="88" customFormat="1" x14ac:dyDescent="0.25">
      <c r="A89" s="86" t="s">
        <v>149</v>
      </c>
      <c r="B89" s="86" t="s">
        <v>19</v>
      </c>
      <c r="C89" s="86" t="s">
        <v>20</v>
      </c>
      <c r="D89" s="87">
        <v>0</v>
      </c>
      <c r="E89" s="87"/>
      <c r="F89" s="87">
        <f t="shared" si="13"/>
        <v>0</v>
      </c>
      <c r="K89" s="68"/>
    </row>
    <row r="90" spans="1:11" s="88" customFormat="1" x14ac:dyDescent="0.25">
      <c r="A90" s="86" t="s">
        <v>149</v>
      </c>
      <c r="B90" s="86" t="s">
        <v>23</v>
      </c>
      <c r="C90" s="86" t="s">
        <v>24</v>
      </c>
      <c r="D90" s="87">
        <v>1400</v>
      </c>
      <c r="E90" s="87">
        <v>-597</v>
      </c>
      <c r="F90" s="87">
        <f t="shared" si="13"/>
        <v>803</v>
      </c>
      <c r="K90" s="68"/>
    </row>
    <row r="91" spans="1:11" s="85" customFormat="1" x14ac:dyDescent="0.25">
      <c r="A91" s="86" t="s">
        <v>149</v>
      </c>
      <c r="B91" s="86" t="s">
        <v>25</v>
      </c>
      <c r="C91" s="86" t="s">
        <v>26</v>
      </c>
      <c r="D91" s="87">
        <v>0</v>
      </c>
      <c r="E91" s="87"/>
      <c r="F91" s="87">
        <f t="shared" si="13"/>
        <v>0</v>
      </c>
      <c r="K91" s="68"/>
    </row>
    <row r="92" spans="1:11" s="5" customFormat="1" x14ac:dyDescent="0.25">
      <c r="A92" s="39"/>
      <c r="B92" s="39" t="s">
        <v>151</v>
      </c>
      <c r="C92" s="39" t="s">
        <v>152</v>
      </c>
      <c r="D92" s="40">
        <f>D95+D93</f>
        <v>1365</v>
      </c>
      <c r="E92" s="40">
        <f t="shared" ref="E92:F92" si="14">E95+E93</f>
        <v>0</v>
      </c>
      <c r="F92" s="40">
        <f t="shared" si="14"/>
        <v>1365</v>
      </c>
    </row>
    <row r="93" spans="1:11" s="5" customFormat="1" x14ac:dyDescent="0.25">
      <c r="A93" s="6" t="s">
        <v>173</v>
      </c>
      <c r="B93" s="6"/>
      <c r="C93" s="6" t="s">
        <v>174</v>
      </c>
      <c r="D93" s="7">
        <f>D94</f>
        <v>65</v>
      </c>
      <c r="E93" s="7">
        <f t="shared" ref="E93:F93" si="15">E94</f>
        <v>0</v>
      </c>
      <c r="F93" s="7">
        <f t="shared" si="15"/>
        <v>65</v>
      </c>
    </row>
    <row r="94" spans="1:11" s="5" customFormat="1" x14ac:dyDescent="0.25">
      <c r="A94" s="8" t="s">
        <v>173</v>
      </c>
      <c r="B94" s="8" t="s">
        <v>153</v>
      </c>
      <c r="C94" s="8" t="s">
        <v>154</v>
      </c>
      <c r="D94" s="9">
        <v>65</v>
      </c>
      <c r="E94" s="9"/>
      <c r="F94" s="9">
        <f>D94+E94</f>
        <v>65</v>
      </c>
    </row>
    <row r="95" spans="1:11" x14ac:dyDescent="0.25">
      <c r="A95" s="6" t="s">
        <v>149</v>
      </c>
      <c r="B95" s="6"/>
      <c r="C95" s="6" t="s">
        <v>150</v>
      </c>
      <c r="D95" s="7">
        <f>D96</f>
        <v>1300</v>
      </c>
      <c r="E95" s="7">
        <f t="shared" ref="E95:F95" si="16">E96</f>
        <v>0</v>
      </c>
      <c r="F95" s="7">
        <f t="shared" si="16"/>
        <v>1300</v>
      </c>
    </row>
    <row r="96" spans="1:11" s="5" customFormat="1" x14ac:dyDescent="0.25">
      <c r="A96" s="8" t="s">
        <v>149</v>
      </c>
      <c r="B96" s="8" t="s">
        <v>153</v>
      </c>
      <c r="C96" s="8" t="s">
        <v>154</v>
      </c>
      <c r="D96" s="9">
        <v>1300</v>
      </c>
      <c r="E96" s="9"/>
      <c r="F96" s="9">
        <f>D96+E96</f>
        <v>1300</v>
      </c>
    </row>
    <row r="97" spans="1:6" s="5" customFormat="1" x14ac:dyDescent="0.25">
      <c r="A97" s="44"/>
      <c r="B97" s="44" t="s">
        <v>155</v>
      </c>
      <c r="C97" s="44" t="s">
        <v>156</v>
      </c>
      <c r="D97" s="45">
        <f>D98</f>
        <v>6000</v>
      </c>
      <c r="E97" s="45">
        <f t="shared" ref="E97:F98" si="17">E98</f>
        <v>0</v>
      </c>
      <c r="F97" s="45">
        <f t="shared" si="17"/>
        <v>6000</v>
      </c>
    </row>
    <row r="98" spans="1:6" s="5" customFormat="1" x14ac:dyDescent="0.25">
      <c r="A98" s="39"/>
      <c r="B98" s="39" t="s">
        <v>157</v>
      </c>
      <c r="C98" s="39" t="s">
        <v>158</v>
      </c>
      <c r="D98" s="40">
        <f>D99</f>
        <v>6000</v>
      </c>
      <c r="E98" s="40">
        <f t="shared" si="17"/>
        <v>0</v>
      </c>
      <c r="F98" s="40">
        <f t="shared" si="17"/>
        <v>6000</v>
      </c>
    </row>
    <row r="99" spans="1:6" x14ac:dyDescent="0.25">
      <c r="A99" s="6" t="s">
        <v>3</v>
      </c>
      <c r="B99" s="6"/>
      <c r="C99" s="6" t="s">
        <v>81</v>
      </c>
      <c r="D99" s="7">
        <f>SUM(D100:D102)</f>
        <v>6000</v>
      </c>
      <c r="E99" s="7">
        <f t="shared" ref="E99:F99" si="18">SUM(E100:E102)</f>
        <v>0</v>
      </c>
      <c r="F99" s="7">
        <f t="shared" si="18"/>
        <v>6000</v>
      </c>
    </row>
    <row r="100" spans="1:6" x14ac:dyDescent="0.25">
      <c r="A100" s="8" t="s">
        <v>3</v>
      </c>
      <c r="B100" s="8" t="s">
        <v>64</v>
      </c>
      <c r="C100" s="8" t="s">
        <v>65</v>
      </c>
      <c r="D100" s="9">
        <v>6000</v>
      </c>
      <c r="E100" s="9"/>
      <c r="F100" s="9">
        <f>D100+E100</f>
        <v>6000</v>
      </c>
    </row>
    <row r="101" spans="1:6" x14ac:dyDescent="0.25">
      <c r="A101" s="8" t="s">
        <v>3</v>
      </c>
      <c r="B101" s="8" t="s">
        <v>159</v>
      </c>
      <c r="C101" s="8" t="s">
        <v>160</v>
      </c>
      <c r="D101" s="9">
        <v>0</v>
      </c>
      <c r="E101" s="9"/>
      <c r="F101" s="9">
        <f t="shared" ref="F101:F102" si="19">D101+E101</f>
        <v>0</v>
      </c>
    </row>
    <row r="102" spans="1:6" x14ac:dyDescent="0.25">
      <c r="A102" s="8" t="s">
        <v>3</v>
      </c>
      <c r="B102" s="8" t="s">
        <v>70</v>
      </c>
      <c r="C102" s="8" t="s">
        <v>71</v>
      </c>
      <c r="D102" s="9">
        <v>0</v>
      </c>
      <c r="E102" s="9"/>
      <c r="F102" s="9">
        <f t="shared" si="19"/>
        <v>0</v>
      </c>
    </row>
    <row r="103" spans="1:6" x14ac:dyDescent="0.25">
      <c r="A103" s="2"/>
      <c r="B103" s="2"/>
      <c r="C103" s="2"/>
      <c r="D103" s="2"/>
      <c r="E103" s="2"/>
      <c r="F103" s="2"/>
    </row>
    <row r="105" spans="1:6" x14ac:dyDescent="0.25">
      <c r="C105" s="10" t="s">
        <v>169</v>
      </c>
      <c r="D105" s="12">
        <f>D77+D73+D62+D56+D70</f>
        <v>79277</v>
      </c>
      <c r="E105" s="12">
        <f t="shared" ref="E105:F105" si="20">E77+E73+E62+E56+E70</f>
        <v>1610</v>
      </c>
      <c r="F105" s="12">
        <f t="shared" si="20"/>
        <v>80887</v>
      </c>
    </row>
    <row r="106" spans="1:6" x14ac:dyDescent="0.25">
      <c r="C106" s="10" t="s">
        <v>214</v>
      </c>
      <c r="D106" s="12">
        <f>SUM(D71)</f>
        <v>0</v>
      </c>
      <c r="E106" s="12">
        <f t="shared" ref="E106:F106" si="21">SUM(E71)</f>
        <v>4270</v>
      </c>
      <c r="F106" s="12">
        <f t="shared" si="21"/>
        <v>4270</v>
      </c>
    </row>
    <row r="107" spans="1:6" x14ac:dyDescent="0.25">
      <c r="C107" s="10" t="s">
        <v>170</v>
      </c>
      <c r="D107" s="12">
        <f>D99+D11</f>
        <v>63000</v>
      </c>
      <c r="E107" s="12">
        <f>E99+E11</f>
        <v>0</v>
      </c>
      <c r="F107" s="12">
        <f>F99+F11</f>
        <v>63000</v>
      </c>
    </row>
    <row r="108" spans="1:6" x14ac:dyDescent="0.25">
      <c r="C108" s="10" t="s">
        <v>171</v>
      </c>
      <c r="D108" s="12">
        <f>D93</f>
        <v>65</v>
      </c>
      <c r="E108" s="12">
        <f t="shared" ref="E108:F108" si="22">E93</f>
        <v>0</v>
      </c>
      <c r="F108" s="12">
        <f t="shared" si="22"/>
        <v>65</v>
      </c>
    </row>
    <row r="109" spans="1:6" x14ac:dyDescent="0.25">
      <c r="C109" s="10" t="s">
        <v>172</v>
      </c>
      <c r="D109" s="12">
        <f>D95+D85</f>
        <v>11000</v>
      </c>
      <c r="E109" s="12">
        <f t="shared" ref="E109:F109" si="23">E95+E85</f>
        <v>-4028</v>
      </c>
      <c r="F109" s="12">
        <f t="shared" si="23"/>
        <v>6972</v>
      </c>
    </row>
    <row r="110" spans="1:6" x14ac:dyDescent="0.25">
      <c r="D110" s="12">
        <f>SUM(D105:D109)</f>
        <v>153342</v>
      </c>
      <c r="E110" s="12">
        <f t="shared" ref="E110:F110" si="24">SUM(E105:E109)</f>
        <v>1852</v>
      </c>
      <c r="F110" s="12">
        <f t="shared" si="24"/>
        <v>155194</v>
      </c>
    </row>
    <row r="111" spans="1:6" x14ac:dyDescent="0.25">
      <c r="D111" s="12">
        <f>D110-D8</f>
        <v>0</v>
      </c>
      <c r="E111" s="12">
        <f>E110-E8</f>
        <v>0</v>
      </c>
      <c r="F111" s="12">
        <f>F110-F8</f>
        <v>0</v>
      </c>
    </row>
  </sheetData>
  <mergeCells count="1">
    <mergeCell ref="A5:F5"/>
  </mergeCells>
  <pageMargins left="0.7" right="0.7" top="0.4" bottom="0.3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pane ySplit="8" topLeftCell="A9" activePane="bottomLeft" state="frozen"/>
      <selection pane="bottomLeft" activeCell="E32" sqref="E32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2.7109375" bestFit="1" customWidth="1" collapsed="1"/>
    <col min="5" max="5" width="15.140625" bestFit="1" customWidth="1" collapsed="1"/>
    <col min="6" max="6" width="11.42578125" customWidth="1" collapsed="1"/>
  </cols>
  <sheetData>
    <row r="1" spans="1:6" x14ac:dyDescent="0.25">
      <c r="A1" s="1" t="s">
        <v>76</v>
      </c>
    </row>
    <row r="2" spans="1:6" x14ac:dyDescent="0.25">
      <c r="A2" s="1" t="s">
        <v>77</v>
      </c>
    </row>
    <row r="3" spans="1:6" x14ac:dyDescent="0.25">
      <c r="A3" s="1" t="s">
        <v>78</v>
      </c>
    </row>
    <row r="4" spans="1:6" x14ac:dyDescent="0.25">
      <c r="B4" s="1"/>
    </row>
    <row r="5" spans="1:6" ht="15.75" x14ac:dyDescent="0.25">
      <c r="A5" s="106" t="str">
        <f>KONSOLIDIRANI!A5</f>
        <v>REBALANS FINANCIJSKOG PLANA OSNOVNE ŠKOLE ANTUNA MASLE - ORAŠAC ZA 2024. GODINU</v>
      </c>
      <c r="B5" s="106"/>
      <c r="C5" s="106"/>
      <c r="D5" s="106"/>
      <c r="E5" s="106"/>
      <c r="F5" s="106"/>
    </row>
    <row r="6" spans="1:6" x14ac:dyDescent="0.25">
      <c r="B6" s="1"/>
    </row>
    <row r="7" spans="1:6" x14ac:dyDescent="0.25">
      <c r="B7" s="1"/>
    </row>
    <row r="8" spans="1:6" x14ac:dyDescent="0.25">
      <c r="A8" s="3" t="s">
        <v>0</v>
      </c>
      <c r="B8" s="3" t="s">
        <v>1</v>
      </c>
      <c r="C8" s="3" t="s">
        <v>2</v>
      </c>
      <c r="D8" s="58" t="s">
        <v>198</v>
      </c>
      <c r="E8" s="4" t="s">
        <v>163</v>
      </c>
      <c r="F8" s="4" t="s">
        <v>164</v>
      </c>
    </row>
    <row r="9" spans="1:6" s="5" customFormat="1" x14ac:dyDescent="0.25">
      <c r="A9" s="47"/>
      <c r="B9" s="47"/>
      <c r="C9" s="47" t="s">
        <v>4</v>
      </c>
      <c r="D9" s="48">
        <f>D10+D22</f>
        <v>1059447</v>
      </c>
      <c r="E9" s="48">
        <f>E10+E22</f>
        <v>25460</v>
      </c>
      <c r="F9" s="48">
        <f>F10+F22</f>
        <v>1084907</v>
      </c>
    </row>
    <row r="10" spans="1:6" s="5" customFormat="1" x14ac:dyDescent="0.25">
      <c r="A10" s="44"/>
      <c r="B10" s="44" t="s">
        <v>5</v>
      </c>
      <c r="C10" s="44" t="s">
        <v>6</v>
      </c>
      <c r="D10" s="45">
        <f>D11</f>
        <v>971610</v>
      </c>
      <c r="E10" s="45">
        <f t="shared" ref="E10:F11" si="0">E11</f>
        <v>0</v>
      </c>
      <c r="F10" s="45">
        <f t="shared" si="0"/>
        <v>971610</v>
      </c>
    </row>
    <row r="11" spans="1:6" s="5" customFormat="1" x14ac:dyDescent="0.25">
      <c r="A11" s="39"/>
      <c r="B11" s="39" t="s">
        <v>7</v>
      </c>
      <c r="C11" s="39" t="s">
        <v>8</v>
      </c>
      <c r="D11" s="40">
        <f>D12</f>
        <v>971610</v>
      </c>
      <c r="E11" s="40">
        <f t="shared" si="0"/>
        <v>0</v>
      </c>
      <c r="F11" s="40">
        <f t="shared" si="0"/>
        <v>971610</v>
      </c>
    </row>
    <row r="12" spans="1:6" s="5" customFormat="1" x14ac:dyDescent="0.25">
      <c r="A12" s="6" t="s">
        <v>9</v>
      </c>
      <c r="B12" s="6"/>
      <c r="C12" s="6" t="s">
        <v>10</v>
      </c>
      <c r="D12" s="7">
        <f>SUM(D13:D21)</f>
        <v>971610</v>
      </c>
      <c r="E12" s="7">
        <f t="shared" ref="E12:F12" si="1">SUM(E13:E21)</f>
        <v>0</v>
      </c>
      <c r="F12" s="7">
        <f t="shared" si="1"/>
        <v>971610</v>
      </c>
    </row>
    <row r="13" spans="1:6" x14ac:dyDescent="0.25">
      <c r="A13" s="8" t="s">
        <v>9</v>
      </c>
      <c r="B13" s="8" t="s">
        <v>11</v>
      </c>
      <c r="C13" s="8" t="s">
        <v>12</v>
      </c>
      <c r="D13" s="9">
        <v>770000</v>
      </c>
      <c r="E13" s="9"/>
      <c r="F13" s="9">
        <f>D13+E13</f>
        <v>770000</v>
      </c>
    </row>
    <row r="14" spans="1:6" x14ac:dyDescent="0.25">
      <c r="A14" s="8" t="s">
        <v>9</v>
      </c>
      <c r="B14" s="8" t="s">
        <v>13</v>
      </c>
      <c r="C14" s="8" t="s">
        <v>14</v>
      </c>
      <c r="D14" s="9">
        <v>13600</v>
      </c>
      <c r="E14" s="9"/>
      <c r="F14" s="9">
        <f t="shared" ref="F14:F21" si="2">D14+E14</f>
        <v>13600</v>
      </c>
    </row>
    <row r="15" spans="1:6" x14ac:dyDescent="0.25">
      <c r="A15" s="8" t="s">
        <v>9</v>
      </c>
      <c r="B15" s="8" t="s">
        <v>15</v>
      </c>
      <c r="C15" s="8" t="s">
        <v>16</v>
      </c>
      <c r="D15" s="9">
        <v>2800</v>
      </c>
      <c r="E15" s="9"/>
      <c r="F15" s="9">
        <f t="shared" si="2"/>
        <v>2800</v>
      </c>
    </row>
    <row r="16" spans="1:6" x14ac:dyDescent="0.25">
      <c r="A16" s="8" t="s">
        <v>9</v>
      </c>
      <c r="B16" s="8" t="s">
        <v>17</v>
      </c>
      <c r="C16" s="8" t="s">
        <v>18</v>
      </c>
      <c r="D16" s="9">
        <v>3000</v>
      </c>
      <c r="E16" s="9"/>
      <c r="F16" s="9">
        <f t="shared" si="2"/>
        <v>3000</v>
      </c>
    </row>
    <row r="17" spans="1:6" x14ac:dyDescent="0.25">
      <c r="A17" s="8" t="s">
        <v>9</v>
      </c>
      <c r="B17" s="8" t="s">
        <v>19</v>
      </c>
      <c r="C17" s="8" t="s">
        <v>20</v>
      </c>
      <c r="D17" s="9">
        <v>10500</v>
      </c>
      <c r="E17" s="9"/>
      <c r="F17" s="9">
        <f t="shared" si="2"/>
        <v>10500</v>
      </c>
    </row>
    <row r="18" spans="1:6" x14ac:dyDescent="0.25">
      <c r="A18" s="8" t="s">
        <v>9</v>
      </c>
      <c r="B18" s="8" t="s">
        <v>21</v>
      </c>
      <c r="C18" s="8" t="s">
        <v>22</v>
      </c>
      <c r="D18" s="9">
        <v>660</v>
      </c>
      <c r="E18" s="9"/>
      <c r="F18" s="9">
        <f t="shared" si="2"/>
        <v>660</v>
      </c>
    </row>
    <row r="19" spans="1:6" x14ac:dyDescent="0.25">
      <c r="A19" s="8" t="s">
        <v>9</v>
      </c>
      <c r="B19" s="8" t="s">
        <v>23</v>
      </c>
      <c r="C19" s="8" t="s">
        <v>24</v>
      </c>
      <c r="D19" s="9">
        <v>127050</v>
      </c>
      <c r="E19" s="9"/>
      <c r="F19" s="9">
        <f t="shared" si="2"/>
        <v>127050</v>
      </c>
    </row>
    <row r="20" spans="1:6" x14ac:dyDescent="0.25">
      <c r="A20" s="8" t="s">
        <v>9</v>
      </c>
      <c r="B20" s="8" t="s">
        <v>25</v>
      </c>
      <c r="C20" s="8" t="s">
        <v>26</v>
      </c>
      <c r="D20" s="9">
        <v>40000</v>
      </c>
      <c r="E20" s="9"/>
      <c r="F20" s="9">
        <f t="shared" si="2"/>
        <v>40000</v>
      </c>
    </row>
    <row r="21" spans="1:6" x14ac:dyDescent="0.25">
      <c r="A21" s="8" t="s">
        <v>9</v>
      </c>
      <c r="B21" s="8" t="s">
        <v>28</v>
      </c>
      <c r="C21" s="8" t="s">
        <v>29</v>
      </c>
      <c r="D21" s="9">
        <v>4000</v>
      </c>
      <c r="E21" s="9"/>
      <c r="F21" s="9">
        <f t="shared" si="2"/>
        <v>4000</v>
      </c>
    </row>
    <row r="22" spans="1:6" s="5" customFormat="1" x14ac:dyDescent="0.25">
      <c r="A22" s="44"/>
      <c r="B22" s="44" t="s">
        <v>30</v>
      </c>
      <c r="C22" s="44" t="s">
        <v>31</v>
      </c>
      <c r="D22" s="45">
        <f>D23+D35+D55+D58</f>
        <v>87837</v>
      </c>
      <c r="E22" s="45">
        <f>E23+E35+E55+E58</f>
        <v>25460</v>
      </c>
      <c r="F22" s="45">
        <f>F23+F35+F55+F58</f>
        <v>113297</v>
      </c>
    </row>
    <row r="23" spans="1:6" s="5" customFormat="1" x14ac:dyDescent="0.25">
      <c r="A23" s="39"/>
      <c r="B23" s="39" t="s">
        <v>32</v>
      </c>
      <c r="C23" s="39" t="s">
        <v>33</v>
      </c>
      <c r="D23" s="40">
        <f>D24+D26</f>
        <v>2212</v>
      </c>
      <c r="E23" s="40">
        <f>E24+E26</f>
        <v>24160</v>
      </c>
      <c r="F23" s="40">
        <f>F24+F26</f>
        <v>26372</v>
      </c>
    </row>
    <row r="24" spans="1:6" s="85" customFormat="1" x14ac:dyDescent="0.25">
      <c r="A24" s="83" t="s">
        <v>161</v>
      </c>
      <c r="B24" s="83"/>
      <c r="C24" s="83" t="s">
        <v>162</v>
      </c>
      <c r="D24" s="84">
        <f>D25</f>
        <v>684</v>
      </c>
      <c r="E24" s="84">
        <f t="shared" ref="E24:F24" si="3">E25</f>
        <v>0</v>
      </c>
      <c r="F24" s="84">
        <f t="shared" si="3"/>
        <v>684</v>
      </c>
    </row>
    <row r="25" spans="1:6" s="88" customFormat="1" x14ac:dyDescent="0.25">
      <c r="A25" s="86" t="s">
        <v>161</v>
      </c>
      <c r="B25" s="86" t="s">
        <v>52</v>
      </c>
      <c r="C25" s="86" t="s">
        <v>53</v>
      </c>
      <c r="D25" s="87">
        <v>684</v>
      </c>
      <c r="E25" s="87">
        <v>0</v>
      </c>
      <c r="F25" s="87">
        <f>D25+E25</f>
        <v>684</v>
      </c>
    </row>
    <row r="26" spans="1:6" s="5" customFormat="1" x14ac:dyDescent="0.25">
      <c r="A26" s="6" t="s">
        <v>34</v>
      </c>
      <c r="B26" s="6"/>
      <c r="C26" s="6" t="s">
        <v>35</v>
      </c>
      <c r="D26" s="7">
        <f>SUM(D27:D34)</f>
        <v>1528</v>
      </c>
      <c r="E26" s="7">
        <f t="shared" ref="E26" si="4">SUM(E27:E34)</f>
        <v>24160</v>
      </c>
      <c r="F26" s="7">
        <f>SUM(F27:F34)</f>
        <v>25688</v>
      </c>
    </row>
    <row r="27" spans="1:6" x14ac:dyDescent="0.25">
      <c r="A27" s="50">
        <v>55</v>
      </c>
      <c r="B27" s="50">
        <v>31112</v>
      </c>
      <c r="C27" s="8" t="s">
        <v>209</v>
      </c>
      <c r="D27" s="9"/>
      <c r="E27" s="9">
        <v>20570</v>
      </c>
      <c r="F27" s="54">
        <f>D27+E27</f>
        <v>20570</v>
      </c>
    </row>
    <row r="28" spans="1:6" x14ac:dyDescent="0.25">
      <c r="A28" s="50">
        <v>55</v>
      </c>
      <c r="B28" s="8" t="s">
        <v>23</v>
      </c>
      <c r="C28" s="8" t="s">
        <v>24</v>
      </c>
      <c r="D28" s="9"/>
      <c r="E28" s="9">
        <v>3390</v>
      </c>
      <c r="F28" s="54">
        <f t="shared" ref="F28:F34" si="5">D28+E28</f>
        <v>3390</v>
      </c>
    </row>
    <row r="29" spans="1:6" x14ac:dyDescent="0.25">
      <c r="A29" s="50">
        <v>55</v>
      </c>
      <c r="B29" s="8" t="s">
        <v>25</v>
      </c>
      <c r="C29" s="8" t="s">
        <v>26</v>
      </c>
      <c r="D29" s="9"/>
      <c r="E29" s="9">
        <v>550</v>
      </c>
      <c r="F29" s="54">
        <f t="shared" si="5"/>
        <v>550</v>
      </c>
    </row>
    <row r="30" spans="1:6" x14ac:dyDescent="0.25">
      <c r="A30" s="50">
        <v>55</v>
      </c>
      <c r="B30" s="50">
        <v>32219</v>
      </c>
      <c r="C30" s="86" t="s">
        <v>53</v>
      </c>
      <c r="D30" s="9"/>
      <c r="E30" s="9"/>
      <c r="F30" s="54">
        <f t="shared" si="5"/>
        <v>0</v>
      </c>
    </row>
    <row r="31" spans="1:6" x14ac:dyDescent="0.25">
      <c r="A31" s="8" t="s">
        <v>34</v>
      </c>
      <c r="B31" s="8" t="s">
        <v>36</v>
      </c>
      <c r="C31" s="8" t="s">
        <v>37</v>
      </c>
      <c r="D31" s="9">
        <v>0</v>
      </c>
      <c r="E31" s="9"/>
      <c r="F31" s="54">
        <f t="shared" si="5"/>
        <v>0</v>
      </c>
    </row>
    <row r="32" spans="1:6" x14ac:dyDescent="0.25">
      <c r="A32" s="8" t="s">
        <v>34</v>
      </c>
      <c r="B32" s="8" t="s">
        <v>38</v>
      </c>
      <c r="C32" s="8" t="s">
        <v>39</v>
      </c>
      <c r="D32" s="9">
        <v>400</v>
      </c>
      <c r="E32" s="9">
        <v>-350</v>
      </c>
      <c r="F32" s="54">
        <f t="shared" si="5"/>
        <v>50</v>
      </c>
    </row>
    <row r="33" spans="1:6" x14ac:dyDescent="0.25">
      <c r="A33" s="8" t="s">
        <v>34</v>
      </c>
      <c r="B33" s="8" t="s">
        <v>40</v>
      </c>
      <c r="C33" s="8" t="s">
        <v>41</v>
      </c>
      <c r="D33" s="9">
        <v>600</v>
      </c>
      <c r="E33" s="9"/>
      <c r="F33" s="54">
        <f t="shared" si="5"/>
        <v>600</v>
      </c>
    </row>
    <row r="34" spans="1:6" x14ac:dyDescent="0.25">
      <c r="A34" s="50">
        <v>55</v>
      </c>
      <c r="B34" s="50">
        <v>38129</v>
      </c>
      <c r="C34" s="55" t="s">
        <v>191</v>
      </c>
      <c r="D34" s="9">
        <v>528</v>
      </c>
      <c r="E34" s="9"/>
      <c r="F34" s="54">
        <f t="shared" si="5"/>
        <v>528</v>
      </c>
    </row>
    <row r="35" spans="1:6" s="5" customFormat="1" x14ac:dyDescent="0.25">
      <c r="A35" s="39"/>
      <c r="B35" s="39" t="s">
        <v>42</v>
      </c>
      <c r="C35" s="39" t="s">
        <v>43</v>
      </c>
      <c r="D35" s="40">
        <f>D36+D38</f>
        <v>16875</v>
      </c>
      <c r="E35" s="40">
        <f t="shared" ref="E35:F35" si="6">E36+E38</f>
        <v>1300</v>
      </c>
      <c r="F35" s="40">
        <f t="shared" si="6"/>
        <v>18175</v>
      </c>
    </row>
    <row r="36" spans="1:6" s="5" customFormat="1" x14ac:dyDescent="0.25">
      <c r="A36" s="6" t="s">
        <v>161</v>
      </c>
      <c r="B36" s="6"/>
      <c r="C36" s="6" t="s">
        <v>162</v>
      </c>
      <c r="D36" s="7">
        <f>D37</f>
        <v>1575</v>
      </c>
      <c r="E36" s="7">
        <f t="shared" ref="E36:F36" si="7">E37</f>
        <v>0</v>
      </c>
      <c r="F36" s="7">
        <f t="shared" si="7"/>
        <v>1575</v>
      </c>
    </row>
    <row r="37" spans="1:6" x14ac:dyDescent="0.25">
      <c r="A37" s="8" t="s">
        <v>161</v>
      </c>
      <c r="B37" s="8" t="s">
        <v>58</v>
      </c>
      <c r="C37" s="8" t="s">
        <v>59</v>
      </c>
      <c r="D37" s="9">
        <v>1575</v>
      </c>
      <c r="E37" s="9"/>
      <c r="F37" s="9">
        <f>D37+E37</f>
        <v>1575</v>
      </c>
    </row>
    <row r="38" spans="1:6" s="5" customFormat="1" x14ac:dyDescent="0.25">
      <c r="A38" s="6" t="s">
        <v>34</v>
      </c>
      <c r="B38" s="6"/>
      <c r="C38" s="6" t="s">
        <v>35</v>
      </c>
      <c r="D38" s="7">
        <f>SUM(D39:D54)</f>
        <v>15300</v>
      </c>
      <c r="E38" s="7">
        <f>SUM(E39:E54)</f>
        <v>1300</v>
      </c>
      <c r="F38" s="7">
        <f>SUM(F39:F54)</f>
        <v>16600</v>
      </c>
    </row>
    <row r="39" spans="1:6" x14ac:dyDescent="0.25">
      <c r="A39" s="8" t="s">
        <v>34</v>
      </c>
      <c r="B39" s="8" t="s">
        <v>11</v>
      </c>
      <c r="C39" s="8" t="s">
        <v>12</v>
      </c>
      <c r="D39" s="9">
        <v>8000</v>
      </c>
      <c r="E39" s="9"/>
      <c r="F39" s="9">
        <f>D39+E39</f>
        <v>8000</v>
      </c>
    </row>
    <row r="40" spans="1:6" x14ac:dyDescent="0.25">
      <c r="A40" s="8" t="s">
        <v>34</v>
      </c>
      <c r="B40" s="8" t="s">
        <v>23</v>
      </c>
      <c r="C40" s="8" t="s">
        <v>24</v>
      </c>
      <c r="D40" s="9">
        <v>1340</v>
      </c>
      <c r="E40" s="9"/>
      <c r="F40" s="9">
        <f t="shared" ref="F40:F54" si="8">D40+E40</f>
        <v>1340</v>
      </c>
    </row>
    <row r="41" spans="1:6" x14ac:dyDescent="0.25">
      <c r="A41" s="50">
        <v>55</v>
      </c>
      <c r="B41" s="50">
        <v>32121</v>
      </c>
      <c r="C41" s="8" t="s">
        <v>26</v>
      </c>
      <c r="D41" s="9">
        <v>800</v>
      </c>
      <c r="E41" s="9"/>
      <c r="F41" s="9">
        <f t="shared" si="8"/>
        <v>800</v>
      </c>
    </row>
    <row r="42" spans="1:6" x14ac:dyDescent="0.25">
      <c r="A42" s="8" t="s">
        <v>34</v>
      </c>
      <c r="B42" s="8" t="s">
        <v>44</v>
      </c>
      <c r="C42" s="8" t="s">
        <v>45</v>
      </c>
      <c r="D42" s="9">
        <v>600</v>
      </c>
      <c r="E42" s="9"/>
      <c r="F42" s="9">
        <f t="shared" si="8"/>
        <v>600</v>
      </c>
    </row>
    <row r="43" spans="1:6" x14ac:dyDescent="0.25">
      <c r="A43" s="8" t="s">
        <v>34</v>
      </c>
      <c r="B43" s="8" t="s">
        <v>46</v>
      </c>
      <c r="C43" s="8" t="s">
        <v>47</v>
      </c>
      <c r="D43" s="9">
        <v>200</v>
      </c>
      <c r="E43" s="9"/>
      <c r="F43" s="9">
        <f t="shared" si="8"/>
        <v>200</v>
      </c>
    </row>
    <row r="44" spans="1:6" x14ac:dyDescent="0.25">
      <c r="A44" s="8" t="s">
        <v>34</v>
      </c>
      <c r="B44" s="8" t="s">
        <v>48</v>
      </c>
      <c r="C44" s="49" t="s">
        <v>49</v>
      </c>
      <c r="D44" s="9">
        <v>500</v>
      </c>
      <c r="E44" s="9">
        <v>300</v>
      </c>
      <c r="F44" s="9">
        <f t="shared" si="8"/>
        <v>800</v>
      </c>
    </row>
    <row r="45" spans="1:6" x14ac:dyDescent="0.25">
      <c r="A45" s="8" t="s">
        <v>34</v>
      </c>
      <c r="B45" s="8" t="s">
        <v>50</v>
      </c>
      <c r="C45" s="8" t="s">
        <v>51</v>
      </c>
      <c r="D45" s="9">
        <v>700</v>
      </c>
      <c r="E45" s="9">
        <v>470</v>
      </c>
      <c r="F45" s="9">
        <f t="shared" si="8"/>
        <v>1170</v>
      </c>
    </row>
    <row r="46" spans="1:6" x14ac:dyDescent="0.25">
      <c r="A46" s="8" t="s">
        <v>34</v>
      </c>
      <c r="B46" s="8" t="s">
        <v>52</v>
      </c>
      <c r="C46" s="8" t="s">
        <v>53</v>
      </c>
      <c r="D46" s="9">
        <v>800</v>
      </c>
      <c r="E46" s="9">
        <v>1100</v>
      </c>
      <c r="F46" s="9">
        <f t="shared" si="8"/>
        <v>1900</v>
      </c>
    </row>
    <row r="47" spans="1:6" x14ac:dyDescent="0.25">
      <c r="A47" s="8" t="s">
        <v>34</v>
      </c>
      <c r="B47" s="8" t="s">
        <v>36</v>
      </c>
      <c r="C47" s="8" t="s">
        <v>37</v>
      </c>
      <c r="D47" s="9">
        <v>500</v>
      </c>
      <c r="E47" s="9"/>
      <c r="F47" s="9">
        <f t="shared" si="8"/>
        <v>500</v>
      </c>
    </row>
    <row r="48" spans="1:6" x14ac:dyDescent="0.25">
      <c r="A48" s="8" t="s">
        <v>34</v>
      </c>
      <c r="B48" s="8" t="s">
        <v>54</v>
      </c>
      <c r="C48" s="8" t="s">
        <v>55</v>
      </c>
      <c r="D48" s="9">
        <v>270</v>
      </c>
      <c r="E48" s="9">
        <v>-270</v>
      </c>
      <c r="F48" s="9">
        <f t="shared" si="8"/>
        <v>0</v>
      </c>
    </row>
    <row r="49" spans="1:6" x14ac:dyDescent="0.25">
      <c r="A49" s="8" t="s">
        <v>34</v>
      </c>
      <c r="B49" s="8" t="s">
        <v>56</v>
      </c>
      <c r="C49" s="8" t="s">
        <v>57</v>
      </c>
      <c r="D49" s="9">
        <v>300</v>
      </c>
      <c r="E49" s="9">
        <v>-100</v>
      </c>
      <c r="F49" s="9">
        <f t="shared" si="8"/>
        <v>200</v>
      </c>
    </row>
    <row r="50" spans="1:6" x14ac:dyDescent="0.25">
      <c r="A50" s="8" t="s">
        <v>34</v>
      </c>
      <c r="B50" s="8" t="s">
        <v>58</v>
      </c>
      <c r="C50" s="8" t="s">
        <v>59</v>
      </c>
      <c r="D50" s="9">
        <v>200</v>
      </c>
      <c r="E50" s="9">
        <v>-200</v>
      </c>
      <c r="F50" s="9">
        <f t="shared" si="8"/>
        <v>0</v>
      </c>
    </row>
    <row r="51" spans="1:6" x14ac:dyDescent="0.25">
      <c r="A51" s="8" t="s">
        <v>34</v>
      </c>
      <c r="B51" s="8" t="s">
        <v>60</v>
      </c>
      <c r="C51" s="8" t="s">
        <v>61</v>
      </c>
      <c r="D51" s="9">
        <v>290</v>
      </c>
      <c r="E51" s="9"/>
      <c r="F51" s="9">
        <f t="shared" si="8"/>
        <v>290</v>
      </c>
    </row>
    <row r="52" spans="1:6" x14ac:dyDescent="0.25">
      <c r="A52" s="8" t="s">
        <v>34</v>
      </c>
      <c r="B52" s="8" t="s">
        <v>62</v>
      </c>
      <c r="C52" s="8" t="s">
        <v>63</v>
      </c>
      <c r="D52" s="9">
        <v>800</v>
      </c>
      <c r="E52" s="9"/>
      <c r="F52" s="9">
        <f t="shared" si="8"/>
        <v>800</v>
      </c>
    </row>
    <row r="53" spans="1:6" x14ac:dyDescent="0.25">
      <c r="A53" s="8" t="s">
        <v>34</v>
      </c>
      <c r="B53" s="8" t="s">
        <v>64</v>
      </c>
      <c r="C53" s="8" t="s">
        <v>65</v>
      </c>
      <c r="D53" s="9">
        <v>0</v>
      </c>
      <c r="E53" s="9"/>
      <c r="F53" s="9">
        <f t="shared" si="8"/>
        <v>0</v>
      </c>
    </row>
    <row r="54" spans="1:6" x14ac:dyDescent="0.25">
      <c r="A54" s="8" t="s">
        <v>34</v>
      </c>
      <c r="B54" s="8" t="s">
        <v>66</v>
      </c>
      <c r="C54" s="8" t="s">
        <v>67</v>
      </c>
      <c r="D54" s="9">
        <v>0</v>
      </c>
      <c r="E54" s="9"/>
      <c r="F54" s="9">
        <f t="shared" si="8"/>
        <v>0</v>
      </c>
    </row>
    <row r="55" spans="1:6" s="5" customFormat="1" x14ac:dyDescent="0.25">
      <c r="A55" s="39"/>
      <c r="B55" s="39" t="s">
        <v>68</v>
      </c>
      <c r="C55" s="39" t="s">
        <v>69</v>
      </c>
      <c r="D55" s="40">
        <f>D56</f>
        <v>11000</v>
      </c>
      <c r="E55" s="40">
        <f t="shared" ref="E55:F56" si="9">E56</f>
        <v>0</v>
      </c>
      <c r="F55" s="40">
        <f t="shared" si="9"/>
        <v>11000</v>
      </c>
    </row>
    <row r="56" spans="1:6" s="5" customFormat="1" x14ac:dyDescent="0.25">
      <c r="A56" s="6" t="s">
        <v>34</v>
      </c>
      <c r="B56" s="6"/>
      <c r="C56" s="6" t="s">
        <v>35</v>
      </c>
      <c r="D56" s="7">
        <f>D57</f>
        <v>11000</v>
      </c>
      <c r="E56" s="7">
        <f t="shared" si="9"/>
        <v>0</v>
      </c>
      <c r="F56" s="7">
        <f t="shared" si="9"/>
        <v>11000</v>
      </c>
    </row>
    <row r="57" spans="1:6" x14ac:dyDescent="0.25">
      <c r="A57" s="8" t="s">
        <v>34</v>
      </c>
      <c r="B57" s="8" t="s">
        <v>70</v>
      </c>
      <c r="C57" s="8" t="s">
        <v>71</v>
      </c>
      <c r="D57" s="9">
        <v>11000</v>
      </c>
      <c r="E57" s="9"/>
      <c r="F57" s="9">
        <f>D57+E57</f>
        <v>11000</v>
      </c>
    </row>
    <row r="58" spans="1:6" s="5" customFormat="1" x14ac:dyDescent="0.25">
      <c r="A58" s="39"/>
      <c r="B58" s="39" t="s">
        <v>72</v>
      </c>
      <c r="C58" s="39" t="s">
        <v>73</v>
      </c>
      <c r="D58" s="40">
        <f>D59</f>
        <v>57750</v>
      </c>
      <c r="E58" s="40">
        <f t="shared" ref="E58:F58" si="10">E59</f>
        <v>0</v>
      </c>
      <c r="F58" s="40">
        <f t="shared" si="10"/>
        <v>57750</v>
      </c>
    </row>
    <row r="59" spans="1:6" s="5" customFormat="1" x14ac:dyDescent="0.25">
      <c r="A59" s="6" t="s">
        <v>34</v>
      </c>
      <c r="B59" s="6"/>
      <c r="C59" s="6" t="s">
        <v>35</v>
      </c>
      <c r="D59" s="7">
        <f>D60+D61</f>
        <v>57750</v>
      </c>
      <c r="E59" s="7">
        <f t="shared" ref="E59:F59" si="11">E60+E61</f>
        <v>0</v>
      </c>
      <c r="F59" s="7">
        <f t="shared" si="11"/>
        <v>57750</v>
      </c>
    </row>
    <row r="60" spans="1:6" x14ac:dyDescent="0.25">
      <c r="A60" s="8" t="s">
        <v>34</v>
      </c>
      <c r="B60" s="8" t="s">
        <v>153</v>
      </c>
      <c r="C60" s="8" t="s">
        <v>154</v>
      </c>
      <c r="D60" s="9">
        <v>57750</v>
      </c>
      <c r="E60" s="9"/>
      <c r="F60" s="54">
        <f>D60+E60</f>
        <v>57750</v>
      </c>
    </row>
    <row r="61" spans="1:6" x14ac:dyDescent="0.25">
      <c r="A61" s="8" t="s">
        <v>34</v>
      </c>
      <c r="B61" s="8" t="s">
        <v>74</v>
      </c>
      <c r="C61" s="8" t="s">
        <v>75</v>
      </c>
      <c r="D61" s="9">
        <v>0</v>
      </c>
      <c r="E61" s="9"/>
      <c r="F61" s="9">
        <f>D61+E61</f>
        <v>0</v>
      </c>
    </row>
    <row r="62" spans="1:6" x14ac:dyDescent="0.25">
      <c r="A62" s="2"/>
      <c r="B62" s="2"/>
      <c r="C62" s="2"/>
      <c r="D62" s="2"/>
      <c r="E62" s="2"/>
      <c r="F62" s="2"/>
    </row>
    <row r="64" spans="1:6" x14ac:dyDescent="0.25">
      <c r="C64" s="10" t="s">
        <v>165</v>
      </c>
      <c r="D64" s="11">
        <v>0</v>
      </c>
      <c r="E64" s="11">
        <v>0</v>
      </c>
      <c r="F64" s="11">
        <v>0</v>
      </c>
    </row>
    <row r="65" spans="3:6" x14ac:dyDescent="0.25">
      <c r="C65" s="10" t="s">
        <v>166</v>
      </c>
      <c r="D65" s="11">
        <f>+D36+D24</f>
        <v>2259</v>
      </c>
      <c r="E65" s="11">
        <f>E24+E36</f>
        <v>0</v>
      </c>
      <c r="F65" s="11">
        <f>F24+F36</f>
        <v>2259</v>
      </c>
    </row>
    <row r="66" spans="3:6" x14ac:dyDescent="0.25">
      <c r="C66" s="10" t="s">
        <v>167</v>
      </c>
      <c r="D66" s="12">
        <f>D59+D56+D38+D26</f>
        <v>85578</v>
      </c>
      <c r="E66" s="12">
        <f t="shared" ref="E66:F66" si="12">E59+E56+E38+E26</f>
        <v>25460</v>
      </c>
      <c r="F66" s="12">
        <f t="shared" si="12"/>
        <v>111038</v>
      </c>
    </row>
    <row r="67" spans="3:6" x14ac:dyDescent="0.25">
      <c r="C67" s="10" t="s">
        <v>168</v>
      </c>
      <c r="D67" s="11">
        <f>D12</f>
        <v>971610</v>
      </c>
      <c r="E67" s="11">
        <f t="shared" ref="E67:F67" si="13">E12</f>
        <v>0</v>
      </c>
      <c r="F67" s="11">
        <f t="shared" si="13"/>
        <v>971610</v>
      </c>
    </row>
    <row r="68" spans="3:6" x14ac:dyDescent="0.25">
      <c r="D68" s="11">
        <f>SUM(D64:D67)</f>
        <v>1059447</v>
      </c>
      <c r="E68" s="11">
        <f t="shared" ref="E68:F68" si="14">SUM(E64:E67)</f>
        <v>25460</v>
      </c>
      <c r="F68" s="11">
        <f t="shared" si="14"/>
        <v>1084907</v>
      </c>
    </row>
    <row r="69" spans="3:6" x14ac:dyDescent="0.25">
      <c r="D69" s="12">
        <f>D68-D9</f>
        <v>0</v>
      </c>
      <c r="E69" s="12">
        <f>E68-E9</f>
        <v>0</v>
      </c>
      <c r="F69" s="12">
        <f>F68-F9</f>
        <v>0</v>
      </c>
    </row>
  </sheetData>
  <mergeCells count="1">
    <mergeCell ref="A5:F5"/>
  </mergeCells>
  <pageMargins left="0.7" right="0.7" top="0.75" bottom="0.5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5" x14ac:dyDescent="0.25"/>
  <cols>
    <col min="1" max="1" width="9" bestFit="1" customWidth="1" collapsed="1"/>
    <col min="2" max="2" width="6.85546875" bestFit="1" customWidth="1" collapsed="1"/>
    <col min="3" max="3" width="75.140625" customWidth="1" collapsed="1"/>
    <col min="4" max="4" width="12.85546875" customWidth="1" collapsed="1"/>
    <col min="5" max="6" width="12.85546875" customWidth="1"/>
  </cols>
  <sheetData>
    <row r="1" spans="1:7" x14ac:dyDescent="0.25">
      <c r="A1" s="1" t="s">
        <v>76</v>
      </c>
    </row>
    <row r="2" spans="1:7" x14ac:dyDescent="0.25">
      <c r="A2" s="1" t="s">
        <v>77</v>
      </c>
    </row>
    <row r="3" spans="1:7" x14ac:dyDescent="0.25">
      <c r="A3" s="1" t="s">
        <v>78</v>
      </c>
    </row>
    <row r="4" spans="1:7" x14ac:dyDescent="0.25">
      <c r="B4" s="1"/>
    </row>
    <row r="5" spans="1:7" ht="15.75" x14ac:dyDescent="0.25">
      <c r="A5" s="106" t="str">
        <f>KONSOLIDIRANI!A5</f>
        <v>REBALANS FINANCIJSKOG PLANA OSNOVNE ŠKOLE ANTUNA MASLE - ORAŠAC ZA 2024. GODINU</v>
      </c>
      <c r="B5" s="106"/>
      <c r="C5" s="106"/>
      <c r="D5" s="106"/>
      <c r="E5" s="106"/>
      <c r="F5" s="106"/>
    </row>
    <row r="6" spans="1:7" ht="15.75" x14ac:dyDescent="0.25">
      <c r="A6" s="75"/>
      <c r="B6" s="75"/>
      <c r="C6" s="75"/>
      <c r="D6" s="75"/>
      <c r="E6" s="75"/>
      <c r="F6" s="75"/>
    </row>
    <row r="7" spans="1:7" x14ac:dyDescent="0.25">
      <c r="A7" s="3" t="s">
        <v>0</v>
      </c>
      <c r="B7" s="3" t="s">
        <v>1</v>
      </c>
      <c r="C7" s="3" t="s">
        <v>2</v>
      </c>
      <c r="D7" s="58" t="s">
        <v>197</v>
      </c>
      <c r="E7" s="4" t="s">
        <v>163</v>
      </c>
      <c r="F7" s="4" t="s">
        <v>164</v>
      </c>
    </row>
    <row r="8" spans="1:7" s="6" customFormat="1" x14ac:dyDescent="0.25">
      <c r="A8" s="13"/>
      <c r="B8" s="13"/>
      <c r="C8" s="6" t="s">
        <v>175</v>
      </c>
      <c r="D8" s="14">
        <f>D9</f>
        <v>0</v>
      </c>
      <c r="E8" s="14">
        <f t="shared" ref="E8:F8" si="0">E9</f>
        <v>0</v>
      </c>
      <c r="F8" s="14">
        <f t="shared" si="0"/>
        <v>0</v>
      </c>
    </row>
    <row r="9" spans="1:7" s="8" customFormat="1" x14ac:dyDescent="0.25">
      <c r="A9" s="8" t="s">
        <v>176</v>
      </c>
      <c r="B9" s="8" t="s">
        <v>177</v>
      </c>
      <c r="C9" s="8" t="s">
        <v>178</v>
      </c>
      <c r="D9" s="9"/>
      <c r="E9" s="15"/>
      <c r="F9" s="16">
        <f>D9+E9</f>
        <v>0</v>
      </c>
    </row>
    <row r="10" spans="1:7" s="6" customFormat="1" x14ac:dyDescent="0.25">
      <c r="A10" s="25">
        <v>29</v>
      </c>
      <c r="B10" s="52"/>
      <c r="C10" s="52" t="s">
        <v>162</v>
      </c>
      <c r="D10" s="26">
        <v>-1902</v>
      </c>
      <c r="E10" s="26"/>
      <c r="F10" s="26">
        <f>SUM(D10:E10)</f>
        <v>-1902</v>
      </c>
    </row>
    <row r="11" spans="1:7" s="6" customFormat="1" x14ac:dyDescent="0.25">
      <c r="A11" s="51"/>
      <c r="B11" s="25">
        <v>63612</v>
      </c>
      <c r="C11" s="8" t="s">
        <v>180</v>
      </c>
      <c r="D11" s="26"/>
      <c r="E11" s="26"/>
      <c r="F11" s="26">
        <f t="shared" ref="F11:F13" si="1">SUM(D11:E11)</f>
        <v>0</v>
      </c>
    </row>
    <row r="12" spans="1:7" s="6" customFormat="1" x14ac:dyDescent="0.25">
      <c r="A12" s="51"/>
      <c r="B12" s="25">
        <v>65264</v>
      </c>
      <c r="C12" s="8" t="s">
        <v>184</v>
      </c>
      <c r="D12" s="26"/>
      <c r="E12" s="26"/>
      <c r="F12" s="26">
        <f t="shared" si="1"/>
        <v>0</v>
      </c>
    </row>
    <row r="13" spans="1:7" s="6" customFormat="1" x14ac:dyDescent="0.25">
      <c r="A13" s="51"/>
      <c r="B13" s="25">
        <v>68311</v>
      </c>
      <c r="C13" s="8" t="s">
        <v>186</v>
      </c>
      <c r="D13" s="26"/>
      <c r="E13" s="26"/>
      <c r="F13" s="26">
        <f t="shared" si="1"/>
        <v>0</v>
      </c>
    </row>
    <row r="14" spans="1:7" s="6" customFormat="1" x14ac:dyDescent="0.25">
      <c r="C14" s="6" t="s">
        <v>10</v>
      </c>
      <c r="D14" s="26">
        <f>D15</f>
        <v>971610</v>
      </c>
      <c r="E14" s="26">
        <f>E15</f>
        <v>0</v>
      </c>
      <c r="F14" s="103">
        <f>F15</f>
        <v>971610</v>
      </c>
    </row>
    <row r="15" spans="1:7" s="8" customFormat="1" x14ac:dyDescent="0.25">
      <c r="A15" s="8" t="s">
        <v>9</v>
      </c>
      <c r="B15" s="8" t="s">
        <v>179</v>
      </c>
      <c r="C15" s="8" t="s">
        <v>180</v>
      </c>
      <c r="D15" s="21">
        <v>971610</v>
      </c>
      <c r="E15" s="57">
        <v>0</v>
      </c>
      <c r="F15" s="57">
        <f>D15+E15</f>
        <v>971610</v>
      </c>
      <c r="G15" s="17"/>
    </row>
    <row r="16" spans="1:7" s="6" customFormat="1" x14ac:dyDescent="0.25">
      <c r="C16" s="6" t="s">
        <v>35</v>
      </c>
      <c r="D16" s="26">
        <f>SUM(D17:D21)</f>
        <v>89739</v>
      </c>
      <c r="E16" s="26">
        <f t="shared" ref="E16:F16" si="2">SUM(E17:E21)</f>
        <v>25460</v>
      </c>
      <c r="F16" s="26">
        <f t="shared" si="2"/>
        <v>115199</v>
      </c>
    </row>
    <row r="17" spans="1:12" s="6" customFormat="1" x14ac:dyDescent="0.25">
      <c r="A17" s="25">
        <v>55</v>
      </c>
      <c r="B17" s="25">
        <v>63414</v>
      </c>
      <c r="C17" s="8" t="s">
        <v>210</v>
      </c>
      <c r="D17" s="26"/>
      <c r="E17" s="27">
        <v>24510</v>
      </c>
      <c r="F17" s="57">
        <f>D17+E17</f>
        <v>24510</v>
      </c>
    </row>
    <row r="18" spans="1:12" s="6" customFormat="1" x14ac:dyDescent="0.25">
      <c r="A18" s="25">
        <v>55</v>
      </c>
      <c r="B18" s="25">
        <v>63612</v>
      </c>
      <c r="C18" s="8" t="s">
        <v>180</v>
      </c>
      <c r="D18" s="53">
        <v>62939</v>
      </c>
      <c r="E18" s="27"/>
      <c r="F18" s="57">
        <f>D18+E18</f>
        <v>62939</v>
      </c>
      <c r="G18" s="30" t="s">
        <v>204</v>
      </c>
      <c r="L18" s="98"/>
    </row>
    <row r="19" spans="1:12" s="8" customFormat="1" x14ac:dyDescent="0.25">
      <c r="A19" s="8" t="s">
        <v>34</v>
      </c>
      <c r="B19" s="8" t="s">
        <v>181</v>
      </c>
      <c r="C19" s="8" t="s">
        <v>182</v>
      </c>
      <c r="D19" s="21">
        <v>11000</v>
      </c>
      <c r="E19" s="22"/>
      <c r="F19" s="57">
        <f>D19+E19</f>
        <v>11000</v>
      </c>
    </row>
    <row r="20" spans="1:12" s="8" customFormat="1" x14ac:dyDescent="0.25">
      <c r="A20" s="8" t="s">
        <v>34</v>
      </c>
      <c r="B20" s="8" t="s">
        <v>183</v>
      </c>
      <c r="C20" s="8" t="s">
        <v>184</v>
      </c>
      <c r="D20" s="21">
        <v>15700</v>
      </c>
      <c r="E20" s="22">
        <v>950</v>
      </c>
      <c r="F20" s="57">
        <f t="shared" ref="F20:F21" si="3">D20+E20</f>
        <v>16650</v>
      </c>
      <c r="G20" s="8" t="s">
        <v>203</v>
      </c>
    </row>
    <row r="21" spans="1:12" s="8" customFormat="1" x14ac:dyDescent="0.25">
      <c r="A21" s="8" t="s">
        <v>34</v>
      </c>
      <c r="B21" s="8" t="s">
        <v>185</v>
      </c>
      <c r="C21" s="8" t="s">
        <v>186</v>
      </c>
      <c r="D21" s="28">
        <v>100</v>
      </c>
      <c r="E21" s="29"/>
      <c r="F21" s="104">
        <f t="shared" si="3"/>
        <v>100</v>
      </c>
    </row>
    <row r="22" spans="1:12" x14ac:dyDescent="0.25">
      <c r="A22" s="18"/>
      <c r="B22" s="18"/>
      <c r="C22" s="18"/>
      <c r="D22" s="19"/>
      <c r="E22" s="20"/>
      <c r="F22" s="20">
        <f t="shared" ref="F22" si="4">SUM(D22:E22)</f>
        <v>0</v>
      </c>
    </row>
    <row r="23" spans="1:12" x14ac:dyDescent="0.25">
      <c r="E23" s="21"/>
      <c r="F23" s="22"/>
    </row>
    <row r="24" spans="1:12" x14ac:dyDescent="0.25">
      <c r="C24" s="23" t="s">
        <v>187</v>
      </c>
      <c r="D24" s="24">
        <f>D8+D14+D16+D10</f>
        <v>1059447</v>
      </c>
      <c r="E24" s="24">
        <f>E8+E14+E16+E10</f>
        <v>25460</v>
      </c>
      <c r="F24" s="24">
        <f>F8+F14+F16+F10</f>
        <v>1084907</v>
      </c>
    </row>
    <row r="25" spans="1:12" x14ac:dyDescent="0.25">
      <c r="E25" s="21"/>
      <c r="F25" s="22"/>
    </row>
  </sheetData>
  <mergeCells count="1">
    <mergeCell ref="A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KONSOLIDIRANI</vt:lpstr>
      <vt:lpstr>Proračun-financiranje Grad Dbk</vt:lpstr>
      <vt:lpstr>Vanproračunski rashodi</vt:lpstr>
      <vt:lpstr>Vanproračunski prihodi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2024-11-22T11:42:32Z</cp:lastPrinted>
  <dcterms:created xsi:type="dcterms:W3CDTF">2023-05-12T11:05:15Z</dcterms:created>
  <dcterms:modified xsi:type="dcterms:W3CDTF">2024-12-19T11:04:28Z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